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NDELETEK\PÖLÖSKE\2017\"/>
    </mc:Choice>
  </mc:AlternateContent>
  <bookViews>
    <workbookView xWindow="0" yWindow="0" windowWidth="28800" windowHeight="11910" tabRatio="467" firstSheet="12" activeTab="14"/>
  </bookViews>
  <sheets>
    <sheet name="1.mekll költségvetési bevétel" sheetId="15" r:id="rId1"/>
    <sheet name="2.melléklet költségv.kiadás" sheetId="14" r:id="rId2"/>
    <sheet name="3.melléklet beruházási kiadás " sheetId="9" r:id="rId3"/>
    <sheet name="4.melléklet felúj kiadás" sheetId="8" r:id="rId4"/>
    <sheet name="5.mellékllakosságnak nyújtott " sheetId="12" r:id="rId5"/>
    <sheet name="6.melléklet feladatonkénti költ" sheetId="26" r:id="rId6"/>
    <sheet name="7.melléklet Működési és felhalm" sheetId="13" r:id="rId7"/>
    <sheet name="8.mell átadott-átvett" sheetId="18" r:id="rId8"/>
    <sheet name="9.melléklet normatív támogatás" sheetId="19" r:id="rId9"/>
    <sheet name="10.melléklet pénzügyi mérleg" sheetId="20" r:id="rId10"/>
    <sheet name="11.melléklet létszámkim" sheetId="21" r:id="rId11"/>
    <sheet name="12.melléklet EU forrás" sheetId="25" r:id="rId12"/>
    <sheet name="13.mell likvidítási" sheetId="24" r:id="rId13"/>
    <sheet name="14. működ-felhalm mérleg" sheetId="23" r:id="rId14"/>
    <sheet name="15.mellékl stabílitás" sheetId="22" r:id="rId15"/>
    <sheet name="Összesítő kiadás eredeti" sheetId="5" r:id="rId16"/>
    <sheet name="Összesítő bevétel eredeti" sheetId="6" r:id="rId17"/>
  </sheets>
  <definedNames>
    <definedName name="_xlnm.Print_Titles" localSheetId="0">'1.mekll költségvetési bevétel'!$5:$5</definedName>
  </definedNames>
  <calcPr calcId="162913" concurrentCalc="0"/>
</workbook>
</file>

<file path=xl/calcChain.xml><?xml version="1.0" encoding="utf-8"?>
<calcChain xmlns="http://schemas.openxmlformats.org/spreadsheetml/2006/main">
  <c r="D29" i="9" l="1"/>
  <c r="E315" i="26"/>
  <c r="E314" i="26"/>
  <c r="E313" i="26"/>
  <c r="E312" i="26"/>
  <c r="E311" i="26"/>
  <c r="E310" i="26"/>
  <c r="E309" i="26"/>
  <c r="E306" i="26"/>
  <c r="E305" i="26"/>
  <c r="E302" i="26"/>
  <c r="E301" i="26"/>
  <c r="E300" i="26"/>
  <c r="E299" i="26"/>
  <c r="E296" i="26"/>
  <c r="E295" i="26"/>
  <c r="E294" i="26"/>
  <c r="E293" i="26"/>
  <c r="E292" i="26"/>
  <c r="E291" i="26"/>
  <c r="E290" i="26"/>
  <c r="E289" i="26"/>
  <c r="E288" i="26"/>
  <c r="E287" i="26"/>
  <c r="E286" i="26"/>
  <c r="E285" i="26"/>
  <c r="E284" i="26"/>
  <c r="E283" i="26"/>
  <c r="E282" i="26"/>
  <c r="E281" i="26"/>
  <c r="E278" i="26"/>
  <c r="E277" i="26"/>
  <c r="E276" i="26"/>
  <c r="E275" i="26"/>
  <c r="E274" i="26"/>
  <c r="E273" i="26"/>
  <c r="E272" i="26"/>
  <c r="E271" i="26"/>
  <c r="E270" i="26"/>
  <c r="E269" i="26"/>
  <c r="E268" i="26"/>
  <c r="E267" i="26"/>
  <c r="E266" i="26"/>
  <c r="E265" i="26"/>
  <c r="E264" i="26"/>
  <c r="E263" i="26"/>
  <c r="E260" i="26"/>
  <c r="E259" i="26"/>
  <c r="E258" i="26"/>
  <c r="E257" i="26"/>
  <c r="E256" i="26"/>
  <c r="E255" i="26"/>
  <c r="E254" i="26"/>
  <c r="E253" i="26"/>
  <c r="E252" i="26"/>
  <c r="E251" i="26"/>
  <c r="E250" i="26"/>
  <c r="E249" i="26"/>
  <c r="E248" i="26"/>
  <c r="E247" i="26"/>
  <c r="E246" i="26"/>
  <c r="E243" i="26"/>
  <c r="E242" i="26"/>
  <c r="E239" i="26"/>
  <c r="E238" i="26"/>
  <c r="E237" i="26"/>
  <c r="E236" i="26"/>
  <c r="E235" i="26"/>
  <c r="E234" i="26"/>
  <c r="E233" i="26"/>
  <c r="E232" i="26"/>
  <c r="E231" i="26"/>
  <c r="E230" i="26"/>
  <c r="E229" i="26"/>
  <c r="E228" i="26"/>
  <c r="E227" i="26"/>
  <c r="E226" i="26"/>
  <c r="E225" i="26"/>
  <c r="E224" i="26"/>
  <c r="E223" i="26"/>
  <c r="E222" i="26"/>
  <c r="E221" i="26"/>
  <c r="E220" i="26"/>
  <c r="E219" i="26"/>
  <c r="E218" i="26"/>
  <c r="E217" i="26"/>
  <c r="E214" i="26"/>
  <c r="E213" i="26"/>
  <c r="E212" i="26"/>
  <c r="E211" i="26"/>
  <c r="E210" i="26"/>
  <c r="E209" i="26"/>
  <c r="E208" i="26"/>
  <c r="E207" i="26"/>
  <c r="E206" i="26"/>
  <c r="E203" i="26"/>
  <c r="E202" i="26"/>
  <c r="E201" i="26"/>
  <c r="E200" i="26"/>
  <c r="E197" i="26"/>
  <c r="E196" i="26"/>
  <c r="E195" i="26"/>
  <c r="E194" i="26"/>
  <c r="E193" i="26"/>
  <c r="E192" i="26"/>
  <c r="E191" i="26"/>
  <c r="E190" i="26"/>
  <c r="E189" i="26"/>
  <c r="E186" i="26"/>
  <c r="E185" i="26"/>
  <c r="E182" i="26"/>
  <c r="E181" i="26"/>
  <c r="E180" i="26"/>
  <c r="E179" i="26"/>
  <c r="E176" i="26"/>
  <c r="E175" i="26"/>
  <c r="E172" i="26"/>
  <c r="E171" i="26"/>
  <c r="E170" i="26"/>
  <c r="E169" i="26"/>
  <c r="E168" i="26"/>
  <c r="E167" i="26"/>
  <c r="E166" i="26"/>
  <c r="E165" i="26"/>
  <c r="E164" i="26"/>
  <c r="E163" i="26"/>
  <c r="E160" i="26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5" i="26"/>
  <c r="E134" i="26"/>
  <c r="E133" i="26"/>
  <c r="E130" i="26"/>
  <c r="E129" i="26"/>
  <c r="E128" i="26"/>
  <c r="E127" i="26"/>
  <c r="E126" i="26"/>
  <c r="E125" i="26"/>
  <c r="E124" i="26"/>
  <c r="E123" i="26"/>
  <c r="E122" i="26"/>
  <c r="E119" i="26"/>
  <c r="E118" i="26"/>
  <c r="E117" i="26"/>
  <c r="E114" i="26"/>
  <c r="E113" i="26"/>
  <c r="E112" i="26"/>
  <c r="E111" i="26"/>
  <c r="E110" i="26"/>
  <c r="E109" i="26"/>
  <c r="E106" i="26"/>
  <c r="E105" i="26"/>
  <c r="E104" i="26"/>
  <c r="E103" i="26"/>
  <c r="E102" i="26"/>
  <c r="E101" i="26"/>
  <c r="E100" i="26"/>
  <c r="E99" i="26"/>
  <c r="E98" i="26"/>
  <c r="E97" i="26"/>
  <c r="E96" i="26"/>
  <c r="E95" i="26"/>
  <c r="E92" i="26"/>
  <c r="E91" i="26"/>
  <c r="E90" i="26"/>
  <c r="E89" i="26"/>
  <c r="E86" i="26"/>
  <c r="E85" i="26"/>
  <c r="E84" i="26"/>
  <c r="E83" i="26"/>
  <c r="E82" i="26"/>
  <c r="E81" i="26"/>
  <c r="E80" i="26"/>
  <c r="E79" i="26"/>
  <c r="E78" i="26"/>
  <c r="E75" i="26"/>
  <c r="E74" i="26"/>
  <c r="E73" i="26"/>
  <c r="E72" i="26"/>
  <c r="E71" i="26"/>
  <c r="E70" i="26"/>
  <c r="E69" i="26"/>
  <c r="E68" i="26"/>
  <c r="E67" i="26"/>
  <c r="E66" i="26"/>
  <c r="E63" i="26"/>
  <c r="E62" i="26"/>
  <c r="E61" i="26"/>
  <c r="E60" i="26"/>
  <c r="E59" i="26"/>
  <c r="E58" i="26"/>
  <c r="E57" i="26"/>
  <c r="E56" i="26"/>
  <c r="E55" i="26"/>
  <c r="E54" i="26"/>
  <c r="E51" i="26"/>
  <c r="E50" i="26"/>
  <c r="E49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D16" i="22"/>
  <c r="D21" i="8"/>
  <c r="D9" i="8"/>
  <c r="D22" i="8"/>
  <c r="B9" i="15"/>
  <c r="C14" i="22"/>
  <c r="C11" i="22"/>
  <c r="C10" i="22"/>
  <c r="C60" i="5"/>
  <c r="C62" i="5"/>
  <c r="C63" i="5"/>
  <c r="J18" i="23"/>
  <c r="C57" i="5"/>
  <c r="C58" i="5"/>
  <c r="C59" i="5"/>
  <c r="J17" i="23"/>
  <c r="J14" i="23"/>
  <c r="J13" i="23"/>
  <c r="C43" i="5"/>
  <c r="C46" i="5"/>
  <c r="J12" i="23"/>
  <c r="C36" i="5"/>
  <c r="C18" i="5"/>
  <c r="C37" i="5"/>
  <c r="C15" i="5"/>
  <c r="C33" i="5"/>
  <c r="C42" i="5"/>
  <c r="J11" i="23"/>
  <c r="J10" i="23"/>
  <c r="J9" i="23"/>
  <c r="E19" i="23"/>
  <c r="E17" i="23"/>
  <c r="E13" i="23"/>
  <c r="E12" i="23"/>
  <c r="E11" i="23"/>
  <c r="E10" i="23"/>
  <c r="E9" i="23"/>
  <c r="D23" i="24"/>
  <c r="D22" i="24"/>
  <c r="D21" i="24"/>
  <c r="D19" i="24"/>
  <c r="D18" i="24"/>
  <c r="D16" i="24"/>
  <c r="D14" i="24"/>
  <c r="D12" i="24"/>
  <c r="D11" i="24"/>
  <c r="D10" i="24"/>
  <c r="D9" i="24"/>
  <c r="D8" i="24"/>
  <c r="D7" i="24"/>
  <c r="D6" i="24"/>
  <c r="H19" i="20"/>
  <c r="H16" i="20"/>
  <c r="H15" i="20"/>
  <c r="H13" i="20"/>
  <c r="H12" i="20"/>
  <c r="H11" i="20"/>
  <c r="H10" i="20"/>
  <c r="H9" i="20"/>
  <c r="D19" i="20"/>
  <c r="D17" i="20"/>
  <c r="D15" i="20"/>
  <c r="D12" i="20"/>
  <c r="D11" i="20"/>
  <c r="D10" i="20"/>
  <c r="D9" i="20"/>
  <c r="D27" i="13"/>
  <c r="D25" i="13"/>
  <c r="D18" i="13"/>
  <c r="D17" i="13"/>
  <c r="D16" i="13"/>
  <c r="D15" i="13"/>
  <c r="D14" i="13"/>
  <c r="D19" i="13"/>
  <c r="D28" i="13"/>
  <c r="D30" i="13"/>
  <c r="D9" i="13"/>
  <c r="D10" i="13"/>
  <c r="D13" i="13"/>
  <c r="D21" i="13"/>
  <c r="D22" i="13"/>
  <c r="D24" i="13"/>
  <c r="D31" i="13"/>
  <c r="D12" i="13"/>
  <c r="D11" i="13"/>
  <c r="D8" i="13"/>
  <c r="D7" i="13"/>
  <c r="H54" i="5"/>
  <c r="H63" i="5"/>
  <c r="H59" i="5"/>
  <c r="H46" i="5"/>
  <c r="H42" i="5"/>
  <c r="H11" i="5"/>
  <c r="H6" i="5"/>
  <c r="H65" i="5"/>
  <c r="G63" i="5"/>
  <c r="G59" i="5"/>
  <c r="G54" i="5"/>
  <c r="G46" i="5"/>
  <c r="G42" i="5"/>
  <c r="G11" i="5"/>
  <c r="G6" i="5"/>
  <c r="C50" i="5"/>
  <c r="C55" i="14"/>
  <c r="F16" i="22"/>
  <c r="E16" i="22"/>
  <c r="C16" i="22"/>
  <c r="J15" i="23"/>
  <c r="J20" i="23"/>
  <c r="J22" i="23"/>
  <c r="E15" i="23"/>
  <c r="E20" i="23"/>
  <c r="E22" i="23"/>
  <c r="E16" i="24"/>
  <c r="E17" i="24"/>
  <c r="E19" i="24"/>
  <c r="E20" i="24"/>
  <c r="E21" i="24"/>
  <c r="E22" i="24"/>
  <c r="E23" i="24"/>
  <c r="E24" i="24"/>
  <c r="F16" i="24"/>
  <c r="F17" i="24"/>
  <c r="F19" i="24"/>
  <c r="F20" i="24"/>
  <c r="F21" i="24"/>
  <c r="F22" i="24"/>
  <c r="F23" i="24"/>
  <c r="F24" i="24"/>
  <c r="G16" i="24"/>
  <c r="G17" i="24"/>
  <c r="G19" i="24"/>
  <c r="G20" i="24"/>
  <c r="G21" i="24"/>
  <c r="G22" i="24"/>
  <c r="G23" i="24"/>
  <c r="G24" i="24"/>
  <c r="H16" i="24"/>
  <c r="H17" i="24"/>
  <c r="H19" i="24"/>
  <c r="H20" i="24"/>
  <c r="H21" i="24"/>
  <c r="H22" i="24"/>
  <c r="H23" i="24"/>
  <c r="H24" i="24"/>
  <c r="I16" i="24"/>
  <c r="I17" i="24"/>
  <c r="I19" i="24"/>
  <c r="I20" i="24"/>
  <c r="I21" i="24"/>
  <c r="I22" i="24"/>
  <c r="I23" i="24"/>
  <c r="I24" i="24"/>
  <c r="J16" i="24"/>
  <c r="J17" i="24"/>
  <c r="J19" i="24"/>
  <c r="J20" i="24"/>
  <c r="J21" i="24"/>
  <c r="J22" i="24"/>
  <c r="J23" i="24"/>
  <c r="J24" i="24"/>
  <c r="K16" i="24"/>
  <c r="K17" i="24"/>
  <c r="K19" i="24"/>
  <c r="K20" i="24"/>
  <c r="K21" i="24"/>
  <c r="K22" i="24"/>
  <c r="K23" i="24"/>
  <c r="K24" i="24"/>
  <c r="L16" i="24"/>
  <c r="L17" i="24"/>
  <c r="L19" i="24"/>
  <c r="L20" i="24"/>
  <c r="L21" i="24"/>
  <c r="L22" i="24"/>
  <c r="L23" i="24"/>
  <c r="L24" i="24"/>
  <c r="M16" i="24"/>
  <c r="M17" i="24"/>
  <c r="M19" i="24"/>
  <c r="M20" i="24"/>
  <c r="M21" i="24"/>
  <c r="M22" i="24"/>
  <c r="M23" i="24"/>
  <c r="M24" i="24"/>
  <c r="N16" i="24"/>
  <c r="N17" i="24"/>
  <c r="N19" i="24"/>
  <c r="N20" i="24"/>
  <c r="N21" i="24"/>
  <c r="N22" i="24"/>
  <c r="N23" i="24"/>
  <c r="N24" i="24"/>
  <c r="O16" i="24"/>
  <c r="O17" i="24"/>
  <c r="O19" i="24"/>
  <c r="O20" i="24"/>
  <c r="O21" i="24"/>
  <c r="O22" i="24"/>
  <c r="O23" i="24"/>
  <c r="O24" i="24"/>
  <c r="P16" i="24"/>
  <c r="P17" i="24"/>
  <c r="P19" i="24"/>
  <c r="P20" i="24"/>
  <c r="P21" i="24"/>
  <c r="P22" i="24"/>
  <c r="P23" i="24"/>
  <c r="P24" i="24"/>
  <c r="E6" i="24"/>
  <c r="E7" i="24"/>
  <c r="E8" i="24"/>
  <c r="E9" i="24"/>
  <c r="E10" i="24"/>
  <c r="E11" i="24"/>
  <c r="E13" i="24"/>
  <c r="E15" i="24"/>
  <c r="F14" i="24"/>
  <c r="F6" i="24"/>
  <c r="F7" i="24"/>
  <c r="F8" i="24"/>
  <c r="F9" i="24"/>
  <c r="F10" i="24"/>
  <c r="F11" i="24"/>
  <c r="F13" i="24"/>
  <c r="F15" i="24"/>
  <c r="G14" i="24"/>
  <c r="G6" i="24"/>
  <c r="G7" i="24"/>
  <c r="G8" i="24"/>
  <c r="G9" i="24"/>
  <c r="G10" i="24"/>
  <c r="G11" i="24"/>
  <c r="G13" i="24"/>
  <c r="G15" i="24"/>
  <c r="H14" i="24"/>
  <c r="H6" i="24"/>
  <c r="H7" i="24"/>
  <c r="H8" i="24"/>
  <c r="H9" i="24"/>
  <c r="H10" i="24"/>
  <c r="H11" i="24"/>
  <c r="H13" i="24"/>
  <c r="H15" i="24"/>
  <c r="I14" i="24"/>
  <c r="I6" i="24"/>
  <c r="I7" i="24"/>
  <c r="I8" i="24"/>
  <c r="I9" i="24"/>
  <c r="I10" i="24"/>
  <c r="I11" i="24"/>
  <c r="I13" i="24"/>
  <c r="I15" i="24"/>
  <c r="J14" i="24"/>
  <c r="J6" i="24"/>
  <c r="J7" i="24"/>
  <c r="J8" i="24"/>
  <c r="J9" i="24"/>
  <c r="J10" i="24"/>
  <c r="J11" i="24"/>
  <c r="J13" i="24"/>
  <c r="J15" i="24"/>
  <c r="K14" i="24"/>
  <c r="K6" i="24"/>
  <c r="K7" i="24"/>
  <c r="K8" i="24"/>
  <c r="K9" i="24"/>
  <c r="K10" i="24"/>
  <c r="K11" i="24"/>
  <c r="K13" i="24"/>
  <c r="K15" i="24"/>
  <c r="L14" i="24"/>
  <c r="L6" i="24"/>
  <c r="L7" i="24"/>
  <c r="L8" i="24"/>
  <c r="L9" i="24"/>
  <c r="L10" i="24"/>
  <c r="L11" i="24"/>
  <c r="L13" i="24"/>
  <c r="L15" i="24"/>
  <c r="M14" i="24"/>
  <c r="M6" i="24"/>
  <c r="M7" i="24"/>
  <c r="M8" i="24"/>
  <c r="M9" i="24"/>
  <c r="M10" i="24"/>
  <c r="M11" i="24"/>
  <c r="M13" i="24"/>
  <c r="M15" i="24"/>
  <c r="N14" i="24"/>
  <c r="N6" i="24"/>
  <c r="N7" i="24"/>
  <c r="N8" i="24"/>
  <c r="N9" i="24"/>
  <c r="N10" i="24"/>
  <c r="N11" i="24"/>
  <c r="N13" i="24"/>
  <c r="N15" i="24"/>
  <c r="O14" i="24"/>
  <c r="O6" i="24"/>
  <c r="O7" i="24"/>
  <c r="O8" i="24"/>
  <c r="O9" i="24"/>
  <c r="O10" i="24"/>
  <c r="O11" i="24"/>
  <c r="O13" i="24"/>
  <c r="O15" i="24"/>
  <c r="P14" i="24"/>
  <c r="P6" i="24"/>
  <c r="P7" i="24"/>
  <c r="P8" i="24"/>
  <c r="P9" i="24"/>
  <c r="P10" i="24"/>
  <c r="P11" i="24"/>
  <c r="P13" i="24"/>
  <c r="P15" i="24"/>
  <c r="D24" i="24"/>
  <c r="D15" i="24"/>
  <c r="C8" i="21"/>
  <c r="C13" i="21"/>
  <c r="C9" i="21"/>
  <c r="C10" i="21"/>
  <c r="C11" i="21"/>
  <c r="C12" i="21"/>
  <c r="F13" i="21"/>
  <c r="G13" i="21"/>
  <c r="D13" i="21"/>
  <c r="H14" i="20"/>
  <c r="H18" i="20"/>
  <c r="H20" i="20"/>
  <c r="D14" i="20"/>
  <c r="D18" i="20"/>
  <c r="D20" i="20"/>
  <c r="C47" i="18"/>
  <c r="C33" i="18"/>
  <c r="C20" i="12"/>
  <c r="C13" i="12"/>
  <c r="C16" i="12"/>
  <c r="C23" i="12"/>
  <c r="D12" i="8"/>
  <c r="D15" i="8"/>
  <c r="D18" i="8"/>
  <c r="D26" i="9"/>
  <c r="D11" i="9"/>
  <c r="D14" i="9"/>
  <c r="D17" i="9"/>
  <c r="D20" i="9"/>
  <c r="D23" i="9"/>
  <c r="D31" i="9"/>
  <c r="C3" i="5"/>
  <c r="C8" i="14"/>
  <c r="C4" i="5"/>
  <c r="C9" i="14"/>
  <c r="C5" i="5"/>
  <c r="C10" i="14"/>
  <c r="C2" i="5"/>
  <c r="C6" i="5"/>
  <c r="C11" i="14"/>
  <c r="C7" i="5"/>
  <c r="C12" i="14"/>
  <c r="C8" i="5"/>
  <c r="C13" i="14"/>
  <c r="C9" i="5"/>
  <c r="C14" i="14"/>
  <c r="C10" i="5"/>
  <c r="C15" i="14"/>
  <c r="C11" i="5"/>
  <c r="C16" i="14"/>
  <c r="C12" i="5"/>
  <c r="C17" i="14"/>
  <c r="C13" i="5"/>
  <c r="C18" i="14"/>
  <c r="C14" i="5"/>
  <c r="C19" i="14"/>
  <c r="C20" i="14"/>
  <c r="C16" i="5"/>
  <c r="C21" i="14"/>
  <c r="C17" i="5"/>
  <c r="C22" i="14"/>
  <c r="C23" i="14"/>
  <c r="C19" i="5"/>
  <c r="C24" i="14"/>
  <c r="C20" i="5"/>
  <c r="C25" i="14"/>
  <c r="C21" i="5"/>
  <c r="C26" i="14"/>
  <c r="C22" i="5"/>
  <c r="C27" i="14"/>
  <c r="C23" i="5"/>
  <c r="C28" i="14"/>
  <c r="C24" i="5"/>
  <c r="C29" i="14"/>
  <c r="C25" i="5"/>
  <c r="C30" i="14"/>
  <c r="C26" i="5"/>
  <c r="C31" i="14"/>
  <c r="C27" i="5"/>
  <c r="C32" i="14"/>
  <c r="C28" i="5"/>
  <c r="C33" i="14"/>
  <c r="C29" i="5"/>
  <c r="C34" i="14"/>
  <c r="C30" i="5"/>
  <c r="C35" i="14"/>
  <c r="C31" i="5"/>
  <c r="C36" i="14"/>
  <c r="C32" i="5"/>
  <c r="C37" i="14"/>
  <c r="C38" i="14"/>
  <c r="C34" i="5"/>
  <c r="C39" i="14"/>
  <c r="C35" i="5"/>
  <c r="C40" i="14"/>
  <c r="C41" i="14"/>
  <c r="C42" i="14"/>
  <c r="C38" i="5"/>
  <c r="C43" i="14"/>
  <c r="C39" i="5"/>
  <c r="C44" i="14"/>
  <c r="C40" i="5"/>
  <c r="C45" i="14"/>
  <c r="C41" i="5"/>
  <c r="C46" i="14"/>
  <c r="C47" i="14"/>
  <c r="C48" i="14"/>
  <c r="C44" i="5"/>
  <c r="C49" i="14"/>
  <c r="C45" i="5"/>
  <c r="C50" i="14"/>
  <c r="C51" i="14"/>
  <c r="C47" i="5"/>
  <c r="C52" i="14"/>
  <c r="C48" i="5"/>
  <c r="C53" i="14"/>
  <c r="C49" i="5"/>
  <c r="C54" i="14"/>
  <c r="C51" i="5"/>
  <c r="C56" i="14"/>
  <c r="C52" i="5"/>
  <c r="C57" i="14"/>
  <c r="C53" i="5"/>
  <c r="C58" i="14"/>
  <c r="C54" i="5"/>
  <c r="C59" i="14"/>
  <c r="C55" i="5"/>
  <c r="C60" i="14"/>
  <c r="C56" i="5"/>
  <c r="C61" i="14"/>
  <c r="C62" i="14"/>
  <c r="C63" i="14"/>
  <c r="C64" i="14"/>
  <c r="C65" i="14"/>
  <c r="C61" i="5"/>
  <c r="C66" i="14"/>
  <c r="C67" i="14"/>
  <c r="C68" i="14"/>
  <c r="C64" i="5"/>
  <c r="C69" i="14"/>
  <c r="C65" i="5"/>
  <c r="C70" i="14"/>
  <c r="C7" i="14"/>
  <c r="B3" i="6"/>
  <c r="B7" i="15"/>
  <c r="B4" i="6"/>
  <c r="B8" i="15"/>
  <c r="B5" i="6"/>
  <c r="B6" i="6"/>
  <c r="B10" i="15"/>
  <c r="B2" i="6"/>
  <c r="B7" i="6"/>
  <c r="B11" i="15"/>
  <c r="B8" i="6"/>
  <c r="B12" i="15"/>
  <c r="B9" i="6"/>
  <c r="B13" i="15"/>
  <c r="B10" i="6"/>
  <c r="B14" i="15"/>
  <c r="B11" i="6"/>
  <c r="B15" i="15"/>
  <c r="B12" i="6"/>
  <c r="B16" i="15"/>
  <c r="B13" i="6"/>
  <c r="B17" i="15"/>
  <c r="B14" i="6"/>
  <c r="B18" i="15"/>
  <c r="B15" i="6"/>
  <c r="B19" i="15"/>
  <c r="B16" i="6"/>
  <c r="B20" i="15"/>
  <c r="B17" i="6"/>
  <c r="B21" i="15"/>
  <c r="B18" i="6"/>
  <c r="B22" i="15"/>
  <c r="B19" i="6"/>
  <c r="B23" i="15"/>
  <c r="B20" i="6"/>
  <c r="B24" i="15"/>
  <c r="B21" i="6"/>
  <c r="B25" i="15"/>
  <c r="B22" i="6"/>
  <c r="B26" i="15"/>
  <c r="B23" i="6"/>
  <c r="B27" i="15"/>
  <c r="B24" i="6"/>
  <c r="B28" i="15"/>
  <c r="B25" i="6"/>
  <c r="B29" i="15"/>
  <c r="B26" i="6"/>
  <c r="B30" i="15"/>
  <c r="B27" i="6"/>
  <c r="B31" i="15"/>
  <c r="B28" i="6"/>
  <c r="B32" i="15"/>
  <c r="B29" i="6"/>
  <c r="B33" i="15"/>
  <c r="B30" i="6"/>
  <c r="B34" i="15"/>
  <c r="B31" i="6"/>
  <c r="B35" i="15"/>
  <c r="B32" i="6"/>
  <c r="B36" i="15"/>
  <c r="B33" i="6"/>
  <c r="B37" i="15"/>
  <c r="B34" i="6"/>
  <c r="B38" i="15"/>
  <c r="B35" i="6"/>
  <c r="B39" i="15"/>
  <c r="B36" i="6"/>
  <c r="B40" i="15"/>
  <c r="B37" i="6"/>
  <c r="B41" i="15"/>
  <c r="B38" i="6"/>
  <c r="B42" i="15"/>
  <c r="B39" i="6"/>
  <c r="B43" i="15"/>
  <c r="B40" i="6"/>
  <c r="B44" i="15"/>
  <c r="B41" i="6"/>
  <c r="B45" i="15"/>
  <c r="B42" i="6"/>
  <c r="B46" i="15"/>
  <c r="B43" i="6"/>
  <c r="B47" i="15"/>
  <c r="B6" i="15"/>
  <c r="C42" i="6"/>
  <c r="D42" i="6"/>
  <c r="E42" i="6"/>
  <c r="F42" i="6"/>
  <c r="G42" i="6"/>
  <c r="H42" i="6"/>
  <c r="I42" i="6"/>
  <c r="J42" i="6"/>
  <c r="K42" i="6"/>
  <c r="L42" i="6"/>
  <c r="C23" i="6"/>
  <c r="D23" i="6"/>
  <c r="E23" i="6"/>
  <c r="F23" i="6"/>
  <c r="G23" i="6"/>
  <c r="H23" i="6"/>
  <c r="I23" i="6"/>
  <c r="J23" i="6"/>
  <c r="K23" i="6"/>
  <c r="L23" i="6"/>
  <c r="C26" i="6"/>
  <c r="D26" i="6"/>
  <c r="E26" i="6"/>
  <c r="F26" i="6"/>
  <c r="G26" i="6"/>
  <c r="H26" i="6"/>
  <c r="I26" i="6"/>
  <c r="J26" i="6"/>
  <c r="K26" i="6"/>
  <c r="L26" i="6"/>
  <c r="C37" i="6"/>
  <c r="D37" i="6"/>
  <c r="E37" i="6"/>
  <c r="F37" i="6"/>
  <c r="G37" i="6"/>
  <c r="H37" i="6"/>
  <c r="I37" i="6"/>
  <c r="J37" i="6"/>
  <c r="K37" i="6"/>
  <c r="L37" i="6"/>
  <c r="C32" i="6"/>
  <c r="D32" i="6"/>
  <c r="E32" i="6"/>
  <c r="F32" i="6"/>
  <c r="G32" i="6"/>
  <c r="H32" i="6"/>
  <c r="I32" i="6"/>
  <c r="J32" i="6"/>
  <c r="K32" i="6"/>
  <c r="L32" i="6"/>
  <c r="C39" i="6"/>
  <c r="D39" i="6"/>
  <c r="E39" i="6"/>
  <c r="F39" i="6"/>
  <c r="G39" i="6"/>
  <c r="H39" i="6"/>
  <c r="I39" i="6"/>
  <c r="J39" i="6"/>
  <c r="K39" i="6"/>
  <c r="L39" i="6"/>
  <c r="C13" i="6"/>
  <c r="D13" i="6"/>
  <c r="E13" i="6"/>
  <c r="F13" i="6"/>
  <c r="G13" i="6"/>
  <c r="H13" i="6"/>
  <c r="I13" i="6"/>
  <c r="J13" i="6"/>
  <c r="K13" i="6"/>
  <c r="L13" i="6"/>
  <c r="C7" i="6"/>
  <c r="C11" i="6"/>
  <c r="D7" i="6"/>
  <c r="D11" i="6"/>
  <c r="E7" i="6"/>
  <c r="E11" i="6"/>
  <c r="F7" i="6"/>
  <c r="F11" i="6"/>
  <c r="G7" i="6"/>
  <c r="G11" i="6"/>
  <c r="H7" i="6"/>
  <c r="H11" i="6"/>
  <c r="I7" i="6"/>
  <c r="I11" i="6"/>
  <c r="J7" i="6"/>
  <c r="J11" i="6"/>
  <c r="K7" i="6"/>
  <c r="K11" i="6"/>
  <c r="L7" i="6"/>
  <c r="L11" i="6"/>
  <c r="G65" i="5"/>
  <c r="J63" i="5"/>
  <c r="J59" i="5"/>
  <c r="J54" i="5"/>
  <c r="J46" i="5"/>
  <c r="J42" i="5"/>
  <c r="J11" i="5"/>
  <c r="J6" i="5"/>
  <c r="J65" i="5"/>
  <c r="R63" i="5"/>
  <c r="R59" i="5"/>
  <c r="R54" i="5"/>
  <c r="R46" i="5"/>
  <c r="R42" i="5"/>
  <c r="R11" i="5"/>
  <c r="R6" i="5"/>
  <c r="R65" i="5"/>
  <c r="V63" i="5"/>
  <c r="V59" i="5"/>
  <c r="V54" i="5"/>
  <c r="V46" i="5"/>
  <c r="V42" i="5"/>
  <c r="V11" i="5"/>
  <c r="V6" i="5"/>
  <c r="V65" i="5"/>
  <c r="Y63" i="5"/>
  <c r="Y59" i="5"/>
  <c r="Y54" i="5"/>
  <c r="Y46" i="5"/>
  <c r="Y42" i="5"/>
  <c r="Y11" i="5"/>
  <c r="Y6" i="5"/>
  <c r="Y65" i="5"/>
  <c r="D63" i="5"/>
  <c r="E63" i="5"/>
  <c r="E59" i="5"/>
  <c r="E54" i="5"/>
  <c r="E46" i="5"/>
  <c r="E42" i="5"/>
  <c r="E11" i="5"/>
  <c r="E6" i="5"/>
  <c r="E65" i="5"/>
  <c r="F63" i="5"/>
  <c r="F59" i="5"/>
  <c r="F54" i="5"/>
  <c r="F46" i="5"/>
  <c r="F42" i="5"/>
  <c r="F11" i="5"/>
  <c r="F6" i="5"/>
  <c r="F65" i="5"/>
  <c r="I63" i="5"/>
  <c r="I59" i="5"/>
  <c r="I54" i="5"/>
  <c r="I46" i="5"/>
  <c r="I42" i="5"/>
  <c r="I11" i="5"/>
  <c r="I6" i="5"/>
  <c r="I65" i="5"/>
  <c r="K63" i="5"/>
  <c r="K59" i="5"/>
  <c r="K54" i="5"/>
  <c r="K46" i="5"/>
  <c r="K42" i="5"/>
  <c r="K11" i="5"/>
  <c r="K6" i="5"/>
  <c r="K65" i="5"/>
  <c r="L63" i="5"/>
  <c r="L59" i="5"/>
  <c r="L54" i="5"/>
  <c r="L46" i="5"/>
  <c r="L42" i="5"/>
  <c r="L11" i="5"/>
  <c r="L6" i="5"/>
  <c r="L65" i="5"/>
  <c r="M63" i="5"/>
  <c r="M59" i="5"/>
  <c r="M54" i="5"/>
  <c r="M46" i="5"/>
  <c r="M42" i="5"/>
  <c r="M11" i="5"/>
  <c r="M6" i="5"/>
  <c r="M65" i="5"/>
  <c r="N63" i="5"/>
  <c r="O63" i="5"/>
  <c r="O59" i="5"/>
  <c r="O54" i="5"/>
  <c r="O46" i="5"/>
  <c r="O42" i="5"/>
  <c r="O11" i="5"/>
  <c r="O6" i="5"/>
  <c r="O65" i="5"/>
  <c r="P63" i="5"/>
  <c r="P59" i="5"/>
  <c r="P54" i="5"/>
  <c r="P46" i="5"/>
  <c r="P42" i="5"/>
  <c r="P11" i="5"/>
  <c r="P6" i="5"/>
  <c r="P65" i="5"/>
  <c r="Q63" i="5"/>
  <c r="Q59" i="5"/>
  <c r="Q54" i="5"/>
  <c r="Q46" i="5"/>
  <c r="Q42" i="5"/>
  <c r="Q11" i="5"/>
  <c r="Q6" i="5"/>
  <c r="Q65" i="5"/>
  <c r="S63" i="5"/>
  <c r="S59" i="5"/>
  <c r="S54" i="5"/>
  <c r="S46" i="5"/>
  <c r="S42" i="5"/>
  <c r="S11" i="5"/>
  <c r="S6" i="5"/>
  <c r="S65" i="5"/>
  <c r="T63" i="5"/>
  <c r="U63" i="5"/>
  <c r="U59" i="5"/>
  <c r="U54" i="5"/>
  <c r="U46" i="5"/>
  <c r="U42" i="5"/>
  <c r="U11" i="5"/>
  <c r="U6" i="5"/>
  <c r="U65" i="5"/>
  <c r="W63" i="5"/>
  <c r="X63" i="5"/>
  <c r="X59" i="5"/>
  <c r="X54" i="5"/>
  <c r="X46" i="5"/>
  <c r="X42" i="5"/>
  <c r="X11" i="5"/>
  <c r="X6" i="5"/>
  <c r="X65" i="5"/>
  <c r="Z63" i="5"/>
  <c r="AA63" i="5"/>
  <c r="AB63" i="5"/>
  <c r="D59" i="5"/>
  <c r="N59" i="5"/>
  <c r="T59" i="5"/>
  <c r="W59" i="5"/>
  <c r="Z59" i="5"/>
  <c r="AA59" i="5"/>
  <c r="AB59" i="5"/>
  <c r="D54" i="5"/>
  <c r="N54" i="5"/>
  <c r="T54" i="5"/>
  <c r="W54" i="5"/>
  <c r="Z54" i="5"/>
  <c r="AA54" i="5"/>
  <c r="AB54" i="5"/>
  <c r="D46" i="5"/>
  <c r="N46" i="5"/>
  <c r="T46" i="5"/>
  <c r="W46" i="5"/>
  <c r="Z46" i="5"/>
  <c r="AA46" i="5"/>
  <c r="AA42" i="5"/>
  <c r="AA11" i="5"/>
  <c r="AA6" i="5"/>
  <c r="AA65" i="5"/>
  <c r="AB46" i="5"/>
  <c r="D42" i="5"/>
  <c r="N42" i="5"/>
  <c r="T42" i="5"/>
  <c r="W42" i="5"/>
  <c r="Z42" i="5"/>
  <c r="AB42" i="5"/>
  <c r="D11" i="5"/>
  <c r="N11" i="5"/>
  <c r="N6" i="5"/>
  <c r="N65" i="5"/>
  <c r="T11" i="5"/>
  <c r="W11" i="5"/>
  <c r="Z11" i="5"/>
  <c r="AB11" i="5"/>
  <c r="D6" i="5"/>
  <c r="T6" i="5"/>
  <c r="W6" i="5"/>
  <c r="Z6" i="5"/>
  <c r="AB6" i="5"/>
  <c r="AB65" i="5"/>
  <c r="Z65" i="5"/>
  <c r="W65" i="5"/>
  <c r="T65" i="5"/>
  <c r="D65" i="5"/>
  <c r="F40" i="6"/>
  <c r="F43" i="6"/>
  <c r="K40" i="6"/>
  <c r="K43" i="6"/>
  <c r="C40" i="6"/>
  <c r="C43" i="6"/>
  <c r="L40" i="6"/>
  <c r="L43" i="6"/>
  <c r="J40" i="6"/>
  <c r="J43" i="6"/>
  <c r="G40" i="6"/>
  <c r="G43" i="6"/>
  <c r="E40" i="6"/>
  <c r="E43" i="6"/>
  <c r="I40" i="6"/>
  <c r="I43" i="6"/>
  <c r="H40" i="6"/>
  <c r="H43" i="6"/>
  <c r="D40" i="6"/>
  <c r="D43" i="6"/>
</calcChain>
</file>

<file path=xl/sharedStrings.xml><?xml version="1.0" encoding="utf-8"?>
<sst xmlns="http://schemas.openxmlformats.org/spreadsheetml/2006/main" count="1594" uniqueCount="649">
  <si>
    <t>011130 - Önkormányzatok és önkormányzati hivatalok jogalkotó és általános igazgatási tevékenysége</t>
  </si>
  <si>
    <t>Főkönyvi szám</t>
  </si>
  <si>
    <t>Eredeti előirányzat</t>
  </si>
  <si>
    <t>05110111</t>
  </si>
  <si>
    <t>Köztisztviselők,közalkalmazottak bére</t>
  </si>
  <si>
    <t>05110711</t>
  </si>
  <si>
    <t>Erzsébet utalvány</t>
  </si>
  <si>
    <t>051211</t>
  </si>
  <si>
    <t>Választott tisztségviselők juttatásai</t>
  </si>
  <si>
    <t>051231</t>
  </si>
  <si>
    <t>Egyéb külső személyi juttatások</t>
  </si>
  <si>
    <t>05211</t>
  </si>
  <si>
    <t>Szociális hozzájárulási adó</t>
  </si>
  <si>
    <t>05241</t>
  </si>
  <si>
    <t>Egészségügyi hozzájárulás</t>
  </si>
  <si>
    <t>05251</t>
  </si>
  <si>
    <t>Táppénz hozzájárulás</t>
  </si>
  <si>
    <t>05271</t>
  </si>
  <si>
    <t>Személyi jövedelemadó</t>
  </si>
  <si>
    <t>0531121</t>
  </si>
  <si>
    <t>Könyv, folyóirat</t>
  </si>
  <si>
    <t>0531131</t>
  </si>
  <si>
    <t>Egyéb információ hordozó</t>
  </si>
  <si>
    <t>0531221</t>
  </si>
  <si>
    <t>Irodaszer, nyomtatvány</t>
  </si>
  <si>
    <t>0531241</t>
  </si>
  <si>
    <t>Munka és védőruha</t>
  </si>
  <si>
    <t>0531261</t>
  </si>
  <si>
    <t>Midazok, amelyek nem számolhatóak el szakmai anyagnak</t>
  </si>
  <si>
    <t>053211</t>
  </si>
  <si>
    <t>Informatikai szolgáltatások igénybevétele</t>
  </si>
  <si>
    <t>0532111</t>
  </si>
  <si>
    <t>Internet díj</t>
  </si>
  <si>
    <t>0532141</t>
  </si>
  <si>
    <t>Informatikai eszközök, ATM, POS bérleti díja, lízingelése,karbantartása</t>
  </si>
  <si>
    <t>053221</t>
  </si>
  <si>
    <t>Egyéb kommunikációs szolgáltatások</t>
  </si>
  <si>
    <t>0532211</t>
  </si>
  <si>
    <t>Telefon, telefax, telex, mobíl díj</t>
  </si>
  <si>
    <t>0533111</t>
  </si>
  <si>
    <t>Villamos energia</t>
  </si>
  <si>
    <t>0533121</t>
  </si>
  <si>
    <t>Gázdíj</t>
  </si>
  <si>
    <t>0533131</t>
  </si>
  <si>
    <t>Víz- és csatornadíj</t>
  </si>
  <si>
    <t>0533311</t>
  </si>
  <si>
    <t>Bérleti és lízingdíjak</t>
  </si>
  <si>
    <t>053341</t>
  </si>
  <si>
    <t>Karbantartási, kisjavítási szolgáltatások</t>
  </si>
  <si>
    <t>053361</t>
  </si>
  <si>
    <t>Szakmai tevékenységet segítő szolgáltatások</t>
  </si>
  <si>
    <t>0533621</t>
  </si>
  <si>
    <t>Más szakmai tevékenység</t>
  </si>
  <si>
    <t>0533711</t>
  </si>
  <si>
    <t>Postaköltség</t>
  </si>
  <si>
    <t>0533721</t>
  </si>
  <si>
    <t>Biztosítási díjak</t>
  </si>
  <si>
    <t>0533741</t>
  </si>
  <si>
    <t>Szállítás</t>
  </si>
  <si>
    <t>0533761</t>
  </si>
  <si>
    <t>Kéményseprés, szemétszállítás</t>
  </si>
  <si>
    <t>0533781</t>
  </si>
  <si>
    <t>Pénzügyi, befektetési díj</t>
  </si>
  <si>
    <t>0533791</t>
  </si>
  <si>
    <t>Más egyéb szolgáltatások</t>
  </si>
  <si>
    <t>053511</t>
  </si>
  <si>
    <t>Működési célú előzetesen felszámított általános forgalmi adó</t>
  </si>
  <si>
    <t>053551</t>
  </si>
  <si>
    <t>Egyéb dologi kiadások</t>
  </si>
  <si>
    <t>0535532</t>
  </si>
  <si>
    <t>1 és 2 forintos érmék kerekítési különbözete</t>
  </si>
  <si>
    <t>0535571</t>
  </si>
  <si>
    <t>Más rovaton nem szerepeltethető dologi jellegű kiadások</t>
  </si>
  <si>
    <t>05481</t>
  </si>
  <si>
    <t>Egyéb nem intézményi ellátások</t>
  </si>
  <si>
    <t>0550211</t>
  </si>
  <si>
    <t>A helyi önkormányzatok előző évi elszámolásából származó kiadások</t>
  </si>
  <si>
    <t>05506071</t>
  </si>
  <si>
    <t>Egyéb működési célú támogatások államháztartáson belülre-helyi önkormányzatok és költségvetési szerveik</t>
  </si>
  <si>
    <t>055061</t>
  </si>
  <si>
    <t>Egyéb működési célú támogatások államháztartáson belülre</t>
  </si>
  <si>
    <t>05512031</t>
  </si>
  <si>
    <t>Egyéb működési célú támogatások államháztartáson kívülre-egyéb civil szervezetek,</t>
  </si>
  <si>
    <t>055131</t>
  </si>
  <si>
    <t>Tartalékok</t>
  </si>
  <si>
    <t>05612</t>
  </si>
  <si>
    <t>Immateriális javak beszerzése, létesítése</t>
  </si>
  <si>
    <t>05631</t>
  </si>
  <si>
    <t>Informatikai eszközök beszerzése, létesítése</t>
  </si>
  <si>
    <t>05641</t>
  </si>
  <si>
    <t>Egyéb tárgyi eszközök beszerzése, létesítése</t>
  </si>
  <si>
    <t>05671</t>
  </si>
  <si>
    <t>Beruházási célú előzetesen felszámított általános forgalmi adó</t>
  </si>
  <si>
    <t>Kiadás összesen:</t>
  </si>
  <si>
    <t>013320 - Köztemető-fenntartás és -működtetés</t>
  </si>
  <si>
    <t>041233 - Hosszabb időtartamú közfoglalkoztatás</t>
  </si>
  <si>
    <t>Hajtó és kenőanyag</t>
  </si>
  <si>
    <t>Szakmai anyag</t>
  </si>
  <si>
    <t>052020 - Szennyvíz gyűjtése, tisztítása, elhelyezése</t>
  </si>
  <si>
    <t>Előző év költségvetési maradványának igénybevétele</t>
  </si>
  <si>
    <t>018010 - Önkormányzatok elszámolásai a központi költségvetéssel</t>
  </si>
  <si>
    <t>018030 - Támogatási célú finanszírozási műveletek</t>
  </si>
  <si>
    <t>013320 Köztemető fenntartás</t>
  </si>
  <si>
    <t>013350 Az önkormányzati vagyonnal való gazdálkodás</t>
  </si>
  <si>
    <t>összesen</t>
  </si>
  <si>
    <t>041233 Hosszabb idejű közfoglalkozatás</t>
  </si>
  <si>
    <t>045160 Közutak üzemeltetése</t>
  </si>
  <si>
    <t>Ingatlanok felúújítása</t>
  </si>
  <si>
    <t>051040 Nem vszélyes hulladék kezelése</t>
  </si>
  <si>
    <t>052080 Szennyvízcstorna fenntartása</t>
  </si>
  <si>
    <t>Egyéb tárgyi eszköz felújítása</t>
  </si>
  <si>
    <t>066020 Községgazdálkodás</t>
  </si>
  <si>
    <t>Adó-vám illeték</t>
  </si>
  <si>
    <t>072111 Háziorvosi ellátás</t>
  </si>
  <si>
    <t>072112 Háziorvosi ügyeleti ellátás</t>
  </si>
  <si>
    <t>072290 Járóbeteg ellátás</t>
  </si>
  <si>
    <t>Egyéb működési célú támogatások államháztartáson kívülre-egyéb vállalkozásnak</t>
  </si>
  <si>
    <t>072312 Fogorvosi ügyelet</t>
  </si>
  <si>
    <t>074031 Család és nővédelmi eü gondozás</t>
  </si>
  <si>
    <t>081010Sportügyek igazgatása</t>
  </si>
  <si>
    <t>082044 Könyvtári szolgáltatás</t>
  </si>
  <si>
    <t>082092 Közművelődés</t>
  </si>
  <si>
    <t>084031 Civil szervezetek támogatása</t>
  </si>
  <si>
    <t>091110 Óvodai nevelés működés</t>
  </si>
  <si>
    <t>091220 Köznevelési intézmény 1-4</t>
  </si>
  <si>
    <t>091220 Köznevelési intézmény 5-8</t>
  </si>
  <si>
    <t>Települési támogatás</t>
  </si>
  <si>
    <t>Gyermekvédelmi pénzbeni ellátás</t>
  </si>
  <si>
    <t>Gyernekvédelmi kedvezmény</t>
  </si>
  <si>
    <t>107060 Egylb szociális pénzbeni, természetbeni támogatás</t>
  </si>
  <si>
    <t>064010 Közvilágítás</t>
  </si>
  <si>
    <t>Felújítás  áfa</t>
  </si>
  <si>
    <t>Személyi juttatás összesen</t>
  </si>
  <si>
    <t>Munkaadókat terhelő járulék</t>
  </si>
  <si>
    <t>Dologi összesen</t>
  </si>
  <si>
    <t>Ellátottak juttatása</t>
  </si>
  <si>
    <t>Egyéb működési célú kiadás</t>
  </si>
  <si>
    <t>Beruházások összesen</t>
  </si>
  <si>
    <t>Felújítások összesen</t>
  </si>
  <si>
    <t>Finanszírozási kiadás</t>
  </si>
  <si>
    <t xml:space="preserve">Összesen 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</si>
  <si>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</si>
  <si>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</si>
  <si>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</si>
  <si>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</si>
  <si>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</si>
  <si>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</si>
  <si>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Egyéb működési célú támogatások bevételei államháztartáson belülről (=33+…+42)        (B16)</t>
  </si>
  <si>
    <t>ebből: társadalombiztosítás pénzügyi alapjai        (B16)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</si>
  <si>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</si>
  <si>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</si>
  <si>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</si>
  <si>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Felhalmozási célú támogatások államháztartáson belülről (=44+45+46+57+68)        (B2)</t>
  </si>
  <si>
    <t>Vagyoni tipusú adók (=110+…+116)        (B34)</t>
  </si>
  <si>
    <t>ebből: építményadó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</si>
  <si>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</si>
  <si>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</si>
  <si>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</si>
  <si>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</si>
  <si>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</si>
  <si>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Egyéb áruhasználati és szolgáltatási adók  (=151+…+167) (B355)</t>
  </si>
  <si>
    <t>ebből: talajterhelési díj        (B355)</t>
  </si>
  <si>
    <t>Termékek és szolgáltatások adói (=117+140+144+145+150) (B35)</t>
  </si>
  <si>
    <t>Egyéb közhatalmi bevételek (&gt;=170+…+184) (B36)</t>
  </si>
  <si>
    <t>ebből: egyéb bírság        (B36)</t>
  </si>
  <si>
    <t>Közhatalmi bevételek (=93+94+104+109+168+169) (B3)</t>
  </si>
  <si>
    <t>Szolgáltatások ellenértéke (&gt;=188+189) (B402)</t>
  </si>
  <si>
    <t>ebből:tárgyi eszközök bérbeadásából származó bevétel        (B402)</t>
  </si>
  <si>
    <t>Tulajdonosi bevételek (&gt;=193+…+198)  (B404)</t>
  </si>
  <si>
    <t>Kamatbevételek (&gt;=203+204+205) (B408)</t>
  </si>
  <si>
    <t>Egyéb működési bevételek (&gt;=213+214) (B411)</t>
  </si>
  <si>
    <t>Működési bevételek (=186+187+190+192+199+…+202+206+211+212) (B4)</t>
  </si>
  <si>
    <t>Működési célú visszatérítendő támogatások, kölcsönök visszatérülése államháztartáson kívülről (=229+…+237) (B64)</t>
  </si>
  <si>
    <t>ebből: nonprofit gazdasági társaságok (B64)</t>
  </si>
  <si>
    <t>Egyéb működési célú átvett pénzeszközök (=239+…+249) (B65)</t>
  </si>
  <si>
    <t>ebből: háztartások (B65)</t>
  </si>
  <si>
    <t>Működési célú átvett pénzeszközök (=225+...+228+238) (B6)</t>
  </si>
  <si>
    <t>Felhalmozási célú visszatérítendő támogatások, kölcsönök visszatérülése államháztartáson kívülről (=255+…+263) (B74)</t>
  </si>
  <si>
    <t>Felhalmozási célú átvett pénzeszközök (=251+…+254+264) (B7)</t>
  </si>
  <si>
    <t>Költségvetési bevételek (=43+79+185+215+224+250+276) (B1-B7)</t>
  </si>
  <si>
    <t xml:space="preserve">013350 Önkormányzati vagyonnal való gazdálkodás </t>
  </si>
  <si>
    <t>072290 Járóbeteg ellátás támgoatása</t>
  </si>
  <si>
    <t>104051 Gyernekvédelmi pénzbeni ellátás</t>
  </si>
  <si>
    <t>900020 Önkormányzatok funkcióra nem sorolható bevételi</t>
  </si>
  <si>
    <t>Finanszírozási bevétel</t>
  </si>
  <si>
    <t>Összes bevétel</t>
  </si>
  <si>
    <t>Bevétel</t>
  </si>
  <si>
    <t>Sorszám</t>
  </si>
  <si>
    <t>Megnevezés</t>
  </si>
  <si>
    <t>A</t>
  </si>
  <si>
    <t>B</t>
  </si>
  <si>
    <t>C</t>
  </si>
  <si>
    <t>1.</t>
  </si>
  <si>
    <t>2.</t>
  </si>
  <si>
    <t>Összesen</t>
  </si>
  <si>
    <t>Rovatszám</t>
  </si>
  <si>
    <t>Előirányzat</t>
  </si>
  <si>
    <t>D</t>
  </si>
  <si>
    <t>I. Működési kiadások és bevételek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</si>
  <si>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</si>
  <si>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</si>
  <si>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</t>
  </si>
  <si>
    <t>K2</t>
  </si>
  <si>
    <t>3.</t>
  </si>
  <si>
    <t xml:space="preserve">Dologi kiadások </t>
  </si>
  <si>
    <t>K3</t>
  </si>
  <si>
    <t>4.</t>
  </si>
  <si>
    <t xml:space="preserve">Ellátottak pénzbeli juttatásai </t>
  </si>
  <si>
    <t>K4</t>
  </si>
  <si>
    <t>5.</t>
  </si>
  <si>
    <t xml:space="preserve">Egyéb működési célú kiadások </t>
  </si>
  <si>
    <t>K5</t>
  </si>
  <si>
    <t>6.</t>
  </si>
  <si>
    <t>Működési kiadások</t>
  </si>
  <si>
    <t>7.</t>
  </si>
  <si>
    <t xml:space="preserve">Működési célú támogatások államháztartáson belülről </t>
  </si>
  <si>
    <t>B1</t>
  </si>
  <si>
    <t>8.</t>
  </si>
  <si>
    <t xml:space="preserve">Közhatalmi bevételek </t>
  </si>
  <si>
    <t>B3</t>
  </si>
  <si>
    <t>9.</t>
  </si>
  <si>
    <t xml:space="preserve">Működési bevételek </t>
  </si>
  <si>
    <t>B4</t>
  </si>
  <si>
    <t>10.</t>
  </si>
  <si>
    <t xml:space="preserve">Működési célú átvett pénzeszközök </t>
  </si>
  <si>
    <t>B6</t>
  </si>
  <si>
    <t>11.</t>
  </si>
  <si>
    <t>II.  Felhalmozási kiadások és bevételek</t>
  </si>
  <si>
    <t>12.</t>
  </si>
  <si>
    <t xml:space="preserve">Beruházások </t>
  </si>
  <si>
    <t>K6</t>
  </si>
  <si>
    <t>13.</t>
  </si>
  <si>
    <t xml:space="preserve">Felújítások </t>
  </si>
  <si>
    <t>K7</t>
  </si>
  <si>
    <t>14.</t>
  </si>
  <si>
    <t xml:space="preserve">Egyéb felhalmozási célú kiadások </t>
  </si>
  <si>
    <t>K8</t>
  </si>
  <si>
    <t>15.</t>
  </si>
  <si>
    <t>Felhalmozási kiadások</t>
  </si>
  <si>
    <t>16.</t>
  </si>
  <si>
    <t xml:space="preserve">Felhalmozási célú támogatások államháztartáson belülről </t>
  </si>
  <si>
    <t>B2</t>
  </si>
  <si>
    <t>17.</t>
  </si>
  <si>
    <t xml:space="preserve">Felhalmozási bevételek </t>
  </si>
  <si>
    <t>B5</t>
  </si>
  <si>
    <t xml:space="preserve">Felhalmozási célú átvett pénzeszközök </t>
  </si>
  <si>
    <t>B7</t>
  </si>
  <si>
    <t>adatok  Ft-ban</t>
  </si>
  <si>
    <t>Ft-ban</t>
  </si>
  <si>
    <t>Összeg</t>
  </si>
  <si>
    <t xml:space="preserve">         </t>
  </si>
  <si>
    <t>Hivatal</t>
  </si>
  <si>
    <t>Immateriális javak</t>
  </si>
  <si>
    <t>Informatikai eszköz beszerzés</t>
  </si>
  <si>
    <t>Irodabútor, felszerelés</t>
  </si>
  <si>
    <t>Áfa</t>
  </si>
  <si>
    <t>Közfoglalkoztatás</t>
  </si>
  <si>
    <t>gép beszerzés</t>
  </si>
  <si>
    <t>Közutak üzemeltetése</t>
  </si>
  <si>
    <t>Községgazdálkodás</t>
  </si>
  <si>
    <t>Eszközök,fűnyíró beszerzése</t>
  </si>
  <si>
    <t xml:space="preserve">Közművelődés </t>
  </si>
  <si>
    <t>Bútorzat, berendezés, függöny</t>
  </si>
  <si>
    <t>Iskola</t>
  </si>
  <si>
    <t>áfa</t>
  </si>
  <si>
    <t>Ellátási hely</t>
  </si>
  <si>
    <t>Önkomrányzati utak felújítása</t>
  </si>
  <si>
    <t>Szennyvízrendszer üzemeltetés</t>
  </si>
  <si>
    <t>Szennyvízrendszer felújítás</t>
  </si>
  <si>
    <t>Épület felújítása</t>
  </si>
  <si>
    <t>Óvodai nevelés</t>
  </si>
  <si>
    <t>ebből:</t>
  </si>
  <si>
    <t>gyógyszertámogatás</t>
  </si>
  <si>
    <t>Temetési segély</t>
  </si>
  <si>
    <t>Köztemetés</t>
  </si>
  <si>
    <t>Beiskolázási segély</t>
  </si>
  <si>
    <t>Lakhatással kapcsolatos támogatás</t>
  </si>
  <si>
    <t>Egyéb települési támogatás</t>
  </si>
  <si>
    <t>Mindösszesen</t>
  </si>
  <si>
    <t>Helyi adó fizetési kedvezményhez kapcsolódó kés pótlék mérséklés</t>
  </si>
  <si>
    <t>Gépjárműdó fizetési kedvezmény kés pótlék mérséklés</t>
  </si>
  <si>
    <t>Finaszírozási kiadás</t>
  </si>
  <si>
    <t>Átadott pénzeszköz</t>
  </si>
  <si>
    <t>Közép-Zalai Szociális Központ</t>
  </si>
  <si>
    <t>Háziorvosi ügyelet</t>
  </si>
  <si>
    <t>ZMJV Önkormányzat Polgármesteri Hiv</t>
  </si>
  <si>
    <t>Járóbeteg ellátás</t>
  </si>
  <si>
    <t>Gyógyerő Bt</t>
  </si>
  <si>
    <t>Fogorvosi ügyelet</t>
  </si>
  <si>
    <t>Pa-Med Bt</t>
  </si>
  <si>
    <t>Zalaszentmihály Önkormányzata</t>
  </si>
  <si>
    <t>Sportigazgatás</t>
  </si>
  <si>
    <t>Sportegyesület</t>
  </si>
  <si>
    <t>Civil szervezetek működése</t>
  </si>
  <si>
    <t>Bogáncs Állatmenhely</t>
  </si>
  <si>
    <t>Nyugdíjasklub</t>
  </si>
  <si>
    <t>Kertbarátkör</t>
  </si>
  <si>
    <t>Polgárőrség</t>
  </si>
  <si>
    <t>Közép-Zala Gyöngyszemei Egyesület</t>
  </si>
  <si>
    <t>Közalapítvány Pölöske</t>
  </si>
  <si>
    <t>Sensei Klub</t>
  </si>
  <si>
    <t>Bursa Hungarica</t>
  </si>
  <si>
    <t>Zalai Falvakért Egyesület</t>
  </si>
  <si>
    <t>Egyéb szervezetek</t>
  </si>
  <si>
    <t>Átvett pénzeszköz</t>
  </si>
  <si>
    <t>Szennyvíz gyűjtése, tisztítása</t>
  </si>
  <si>
    <t>Lakosságtól átvett</t>
  </si>
  <si>
    <t>Gyermekvédelmi ellátás</t>
  </si>
  <si>
    <t>Gyermekvédelmi kedvezményre</t>
  </si>
  <si>
    <t>Hosszabb idejű közfoglalkoztatás</t>
  </si>
  <si>
    <t>Közfoglalkoztatásra</t>
  </si>
  <si>
    <t>TB finanszírozás</t>
  </si>
  <si>
    <t>Összesen bevétel</t>
  </si>
  <si>
    <t xml:space="preserve">Összesen kiadás </t>
  </si>
  <si>
    <t>Átadott-átvett pénzeszközök</t>
  </si>
  <si>
    <t>adatok Ft-ban</t>
  </si>
  <si>
    <t>Jogcím száma</t>
  </si>
  <si>
    <t xml:space="preserve">Jogcím megnevezése       </t>
  </si>
  <si>
    <t>I.1.b Település-üzemeltetéshez kapcsolódó feladatellátás támogatása</t>
  </si>
  <si>
    <t>I.1.b</t>
  </si>
  <si>
    <t xml:space="preserve"> Támogatás összesen </t>
  </si>
  <si>
    <t>I.1.ba</t>
  </si>
  <si>
    <t xml:space="preserve"> A zöldterület-gazdálkodással kapcsolatos feladatok ellátásának támogatása </t>
  </si>
  <si>
    <t>I.1.bb</t>
  </si>
  <si>
    <t xml:space="preserve"> Közvilágítás fenntartásának támogatása </t>
  </si>
  <si>
    <t>I.1.bc</t>
  </si>
  <si>
    <t xml:space="preserve"> Köztemető fenntartással kapcsolatos feladatok támogatása </t>
  </si>
  <si>
    <t>I.1.bd</t>
  </si>
  <si>
    <t xml:space="preserve"> Közutak fenntartásának támogatása </t>
  </si>
  <si>
    <t>I.1.c</t>
  </si>
  <si>
    <t>Egyéb önkormányzati feladatok támogatása</t>
  </si>
  <si>
    <t>I.1.d</t>
  </si>
  <si>
    <t>Lakott külterülettel kapcsolatos feladatok támogatása</t>
  </si>
  <si>
    <t>I.1.e</t>
  </si>
  <si>
    <t>Üdülőhelyi feladatok támogatása</t>
  </si>
  <si>
    <t>V. Info</t>
  </si>
  <si>
    <t>Beszámítás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</si>
  <si>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</si>
  <si>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</si>
  <si>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</si>
  <si>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</si>
  <si>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</si>
  <si>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</si>
  <si>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</si>
  <si>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</si>
  <si>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</si>
  <si>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</si>
  <si>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18.</t>
  </si>
  <si>
    <t>II.1. (2) 2</t>
  </si>
  <si>
    <t>19.</t>
  </si>
  <si>
    <t>II.1. (3) 2</t>
  </si>
  <si>
    <t>20.</t>
  </si>
  <si>
    <t>II.1. (4) 2</t>
  </si>
  <si>
    <t xml:space="preserve"> óvodapedagógusok elismert létszáma (pótlólagos összeg) </t>
  </si>
  <si>
    <t>21.</t>
  </si>
  <si>
    <t>II.1. (5) 2</t>
  </si>
  <si>
    <t xml:space="preserve"> pedagógus szakképzettséggel rendelkező, óvodapedagógusok nevelő munkáját közvetlenül segítők pótlólagos támogatása </t>
  </si>
  <si>
    <t>22.</t>
  </si>
  <si>
    <t>II.2. Óvodaműködtetési támogatás</t>
  </si>
  <si>
    <t>23.</t>
  </si>
  <si>
    <t>II.2. (1) 1</t>
  </si>
  <si>
    <t xml:space="preserve">gyermekek nevelése a napi 8 órát nem éri el </t>
  </si>
  <si>
    <t>24.</t>
  </si>
  <si>
    <t>II.2. (8) 1</t>
  </si>
  <si>
    <t xml:space="preserve">gyermekek nevelése a napi 8 órát eléri vagy meghaladja </t>
  </si>
  <si>
    <t>25.</t>
  </si>
  <si>
    <t>II.2. (1) 2</t>
  </si>
  <si>
    <t>26.</t>
  </si>
  <si>
    <t>II.2. (8) 2</t>
  </si>
  <si>
    <t>27.</t>
  </si>
  <si>
    <t xml:space="preserve">II. </t>
  </si>
  <si>
    <t>A települési önkormányzatok egyes köznevelési feladatainak támogatása</t>
  </si>
  <si>
    <t>28.</t>
  </si>
  <si>
    <t>III.2.</t>
  </si>
  <si>
    <t>A települési önkormányzatok szociális feladatainak egyéb támogatása</t>
  </si>
  <si>
    <t>29.</t>
  </si>
  <si>
    <t>III.5. Gyermekétkeztetés támogatása</t>
  </si>
  <si>
    <t>30.</t>
  </si>
  <si>
    <t>III.5.a</t>
  </si>
  <si>
    <t xml:space="preserve"> A finanszírozás szempontjából elismert dolgozók bértámogatása </t>
  </si>
  <si>
    <t>31.</t>
  </si>
  <si>
    <t>III.5.b</t>
  </si>
  <si>
    <t xml:space="preserve"> Gyermekétkeztetés üzemeltetési támogatása </t>
  </si>
  <si>
    <t>32.</t>
  </si>
  <si>
    <t>III.5.c</t>
  </si>
  <si>
    <t xml:space="preserve"> A rászoruló gyermekek intézményen kívüli szünidei étkeztetésének támogatása </t>
  </si>
  <si>
    <t>33.</t>
  </si>
  <si>
    <t>III.</t>
  </si>
  <si>
    <t>A települési önkormányzatok szociális, gyermekjóléti és gyermekétkeztetési feladatainak támogatása</t>
  </si>
  <si>
    <t>34.</t>
  </si>
  <si>
    <t>Könyvtári, közművelődési és múzeumi feladatok támogatása</t>
  </si>
  <si>
    <t>35.</t>
  </si>
  <si>
    <t>IV.</t>
  </si>
  <si>
    <t>A települési önkormányzatok kulturális feladatainak támogatása</t>
  </si>
  <si>
    <t>Bérkompenzáció</t>
  </si>
  <si>
    <t xml:space="preserve">Bevételek  </t>
  </si>
  <si>
    <t>Kiadások</t>
  </si>
  <si>
    <t>Jogcím</t>
  </si>
  <si>
    <t>Előriányzat</t>
  </si>
  <si>
    <t>E</t>
  </si>
  <si>
    <t>F</t>
  </si>
  <si>
    <t>G</t>
  </si>
  <si>
    <t>H</t>
  </si>
  <si>
    <t xml:space="preserve">Finanszírozási bevételek </t>
  </si>
  <si>
    <t>B8</t>
  </si>
  <si>
    <t xml:space="preserve">Finanszírozási kiadások </t>
  </si>
  <si>
    <t>K9</t>
  </si>
  <si>
    <t>Bevételek összesen</t>
  </si>
  <si>
    <t>Kiadások összesen</t>
  </si>
  <si>
    <t>fő</t>
  </si>
  <si>
    <t>Köztisztviselő</t>
  </si>
  <si>
    <t>Közalkalmazott</t>
  </si>
  <si>
    <t>Egyéb foglalkoztatott, közfogalalk.</t>
  </si>
  <si>
    <t>Könyvtár,művelődési ház</t>
  </si>
  <si>
    <t>Család és nővédelmi egészségügyi gondozás, önkományzat</t>
  </si>
  <si>
    <t>Választott tisztségviselő</t>
  </si>
  <si>
    <t>Az önkormányzat 2016. évi EU-s forrásból finanszírozott programjai</t>
  </si>
  <si>
    <t>Bevételi</t>
  </si>
  <si>
    <t>Kiadási</t>
  </si>
  <si>
    <t>Rovat</t>
  </si>
  <si>
    <t>Előirányzat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</si>
  <si>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</si>
  <si>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</si>
  <si>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</si>
  <si>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</si>
  <si>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</si>
  <si>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</si>
  <si>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</si>
  <si>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</si>
  <si>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</si>
  <si>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</si>
  <si>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</si>
  <si>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</si>
  <si>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F </t>
  </si>
  <si>
    <t>I</t>
  </si>
  <si>
    <t xml:space="preserve">J </t>
  </si>
  <si>
    <t>K</t>
  </si>
  <si>
    <t>L</t>
  </si>
  <si>
    <t>M</t>
  </si>
  <si>
    <t>N</t>
  </si>
  <si>
    <t>O</t>
  </si>
  <si>
    <t>P</t>
  </si>
  <si>
    <t>Bevételek</t>
  </si>
  <si>
    <t xml:space="preserve">Kiadások </t>
  </si>
  <si>
    <t>Működési célú bevételek</t>
  </si>
  <si>
    <t>Működési célú kiadások</t>
  </si>
  <si>
    <t>I.</t>
  </si>
  <si>
    <t>Működési bevétel összesen</t>
  </si>
  <si>
    <t>Működési kiadás összesen</t>
  </si>
  <si>
    <t>Felhalmozási célú bevételek</t>
  </si>
  <si>
    <t>Felhalmozási célú kiadások</t>
  </si>
  <si>
    <t>II.</t>
  </si>
  <si>
    <t>Felhalmozási célú bevétel összesen</t>
  </si>
  <si>
    <t>Felhalmozási célú kiadás összesen</t>
  </si>
  <si>
    <t>Finanszírozási bev</t>
  </si>
  <si>
    <t>Az önkormányzatnak a Stabilitási törvény 3. § (1) bekezdése szerinti adósságot keletkeztető ügyletekből és kezességvállalásokból eredő fizetési kötelezettségei és a figyelembe vehető saját bevételei</t>
  </si>
  <si>
    <t>2016.</t>
  </si>
  <si>
    <t>2017.</t>
  </si>
  <si>
    <t>2018.</t>
  </si>
  <si>
    <t>2019.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</si>
  <si>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</si>
  <si>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</si>
  <si>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</si>
  <si>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</si>
  <si>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</si>
  <si>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</si>
  <si>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összesen(353/2011. (XII. 30.) Korm. Rendelet)</t>
  </si>
  <si>
    <t>Előirányzat Ft-ban</t>
  </si>
  <si>
    <t xml:space="preserve">Munkaadókat terhelő  és szoc hozzájárulási adó                                                                           </t>
  </si>
  <si>
    <t xml:space="preserve">Működési célú támogatások államházt belülről </t>
  </si>
  <si>
    <t>Béren kivüli juttatás</t>
  </si>
  <si>
    <t>Egyéb működési célú kölcsönök nyújtása államháztartáson kivülre-háztartásnak</t>
  </si>
  <si>
    <t>018030 Támog célú finanszíroz műveletek</t>
  </si>
  <si>
    <t>5. melléklet  a  2/2017(II.20.) önkormányzati rendelethez</t>
  </si>
  <si>
    <t>összesen bevétel</t>
  </si>
  <si>
    <t>összesen kiadás</t>
  </si>
  <si>
    <t>Az önkormányzat 2017. évi létszámkimutatása</t>
  </si>
  <si>
    <t>Önkorámnyzat</t>
  </si>
  <si>
    <t>eszközbeszerzés</t>
  </si>
  <si>
    <t>egyéb tárgyi eszköz beszerzés</t>
  </si>
  <si>
    <t>Buszmegálló felújítás</t>
  </si>
  <si>
    <t xml:space="preserve">Iskola </t>
  </si>
  <si>
    <t>Finanszírozás ÁHT-n belül</t>
  </si>
  <si>
    <t>TÖOSZ</t>
  </si>
  <si>
    <t>Rozmaring Egyesület</t>
  </si>
  <si>
    <t>1. melléklet  a  2/2017(II.20.) önkormányzati rendelethez</t>
  </si>
  <si>
    <t>Az önkormányzat 2017. évi előirányzatai bevételi forrásonként</t>
  </si>
  <si>
    <t>2. melléklet  a  2/2017(II.20.) önkormányzati rendelethez</t>
  </si>
  <si>
    <t>Az önkormányzat 2017. évi előirányzatai kiadási nemenként, előirányzatcsoportonként</t>
  </si>
  <si>
    <t>3. melléklet  a  2/2017(II.20.) önkormányzati rendelethez</t>
  </si>
  <si>
    <t>Az önkormányzat 2017. évi beruházási kiadásai célonként</t>
  </si>
  <si>
    <t>4. melléklet  a  2/2017(II.20.) önkormányzati rendelethez</t>
  </si>
  <si>
    <t>Az önkormányzat 2017. évi felújítási kiadásai célonként</t>
  </si>
  <si>
    <t>Az önkormányzat által a 2017. évben a lakosságnak juttatott támogatásai, szociális, rászorultság jellegű ellátásai</t>
  </si>
  <si>
    <t xml:space="preserve">Az önkormányzat 2017. költségvetése feladatonként </t>
  </si>
  <si>
    <t>6. melléklet  a  2/2017(II.20.) önkormányzati rendelethez</t>
  </si>
  <si>
    <t>7. melléklet  a  2/2017(II.20.) önkormányzati rendelethez</t>
  </si>
  <si>
    <t>Az önkormányzat 2017. évi működési és felhalmozási célú bevételei és kiadásai tájékoztató jelleggel, mérlegszerűen</t>
  </si>
  <si>
    <t>8. melléklet  a  2/2017(II.20.) önkormányzati rendelethez</t>
  </si>
  <si>
    <t>9. melléklet  2/2017 (II.20.) önkormányzati rendeletéhez</t>
  </si>
  <si>
    <t>Az önkormányzat 2017. évi normatív támogatásai</t>
  </si>
  <si>
    <t>10. melléklet  2/2017. (II.20. )önkormányzati rendeletéhez</t>
  </si>
  <si>
    <t>Az önkormányzat 2017. évi pénzügyi mérlege</t>
  </si>
  <si>
    <t>11. melléklet 2/2017. (II.20.) önkormányzati rendeletéhez</t>
  </si>
  <si>
    <t>12. melléklet 2/2017. (II.20.) önkormányzati rendeletéhez</t>
  </si>
  <si>
    <t>13. melléklet 2/2017. (II.15.) önkormányzati rendeletéhez</t>
  </si>
  <si>
    <t>Az önkormányzat 2017. évi előirányzat felhasználási ütemterve</t>
  </si>
  <si>
    <t>14. melléklet 2/2017. (II.20.) önkormányzati rendeletéhez</t>
  </si>
  <si>
    <t>Az önkormányzat 2017. évi működési és felhalmozási mérlege</t>
  </si>
  <si>
    <t>15. melléklet 2/2017. (II.20.) önkormányzati rendeletéhez</t>
  </si>
  <si>
    <t>Főkönyvi szám név</t>
  </si>
  <si>
    <t>Módosított előírányzat</t>
  </si>
  <si>
    <t>Módosítás</t>
  </si>
  <si>
    <t>094041</t>
  </si>
  <si>
    <t xml:space="preserve">Tulajdonosi bevételek </t>
  </si>
  <si>
    <t>0940821</t>
  </si>
  <si>
    <t xml:space="preserve">Egyéb kapott (járó) kamatok és kamatjellegű bevételek </t>
  </si>
  <si>
    <t>094111</t>
  </si>
  <si>
    <t xml:space="preserve">Egyéb működési bevételek  </t>
  </si>
  <si>
    <t>0941141</t>
  </si>
  <si>
    <t>1 és 2 forintos érmék forgalomból történő kivonása miatti kerekítési különbözet  (technikai)</t>
  </si>
  <si>
    <t>0964041</t>
  </si>
  <si>
    <t>Működési célú visszatérítendő támogatások, kölcsönök visszatérülése államháztartáson kívülről-háztartások</t>
  </si>
  <si>
    <t>0974041</t>
  </si>
  <si>
    <t>Felhalmozási célú visszatérítendő támogatások, kölcsönök visszatérülése államháztartáson kívülről-háztartások  (technikai)</t>
  </si>
  <si>
    <t>Bevétel összesen:</t>
  </si>
  <si>
    <t>Köztisztviselők,közalkalmazottak bére  (technikai)</t>
  </si>
  <si>
    <t>05110712</t>
  </si>
  <si>
    <t>Erzsébet utalvány  (technikai)</t>
  </si>
  <si>
    <t>05110771</t>
  </si>
  <si>
    <t>Béren kívüli juttatások   (technikai)</t>
  </si>
  <si>
    <t xml:space="preserve">Választott tisztségviselők juttatásai </t>
  </si>
  <si>
    <t>Könyv, folyóirat  (technikai)</t>
  </si>
  <si>
    <t>Irodaszer, nyomtatvány  (technikai)</t>
  </si>
  <si>
    <t>Munka és védőruha  (technikai)</t>
  </si>
  <si>
    <t>Midazok, amelyek nem számolhatóak el szakmai anyagnak  (technikai)</t>
  </si>
  <si>
    <t xml:space="preserve">Informatikai szolgáltatások igénybevétele </t>
  </si>
  <si>
    <t>Internet díj  (technikai)</t>
  </si>
  <si>
    <t>Telefon, telefax, telex, mobíl díj  (technikai)</t>
  </si>
  <si>
    <t>Villamos energia  (technikai)</t>
  </si>
  <si>
    <t>Gázdíj  (technikai)</t>
  </si>
  <si>
    <t>Víz- és csatornadíj  (technikai)</t>
  </si>
  <si>
    <t>Bérleti és lízingdíjak  (technikai)</t>
  </si>
  <si>
    <t xml:space="preserve">Karbantartási, kisjavítási szolgáltatások </t>
  </si>
  <si>
    <t xml:space="preserve">Szakmai tevékenységet segítő szolgáltatások </t>
  </si>
  <si>
    <t>Postaköltség  (technikai)</t>
  </si>
  <si>
    <t>Szállítás  (technikai)</t>
  </si>
  <si>
    <t>Pénzügyi, befektetési díj  (technikai)</t>
  </si>
  <si>
    <t>Más egyéb szolgáltatások  (technikai)</t>
  </si>
  <si>
    <t xml:space="preserve">Működési célú előzetesen felszámított általános forgalmi adó </t>
  </si>
  <si>
    <t xml:space="preserve">Egyéb dologi kiadások </t>
  </si>
  <si>
    <t>0535531</t>
  </si>
  <si>
    <t>1 és 2 forintos érmék kerekítési különbözete  (technikai)</t>
  </si>
  <si>
    <t>Más rovaton nem szerepeltethető dologi jellegű kiadások  (technikai)</t>
  </si>
  <si>
    <t>05508041</t>
  </si>
  <si>
    <t>Működési célú visszatérítendő támogatások, kölcsönök nyújtása államháztartáson kívülre--Háztartások  (technikai)</t>
  </si>
  <si>
    <t>05611</t>
  </si>
  <si>
    <t xml:space="preserve">Immateriális javak beszerzése, létesítése </t>
  </si>
  <si>
    <t xml:space="preserve">Informatikai eszközök beszerzése, létesítése </t>
  </si>
  <si>
    <t xml:space="preserve">Egyéb tárgyi eszközök beszerzése, létesítése </t>
  </si>
  <si>
    <t xml:space="preserve">Beruházási célú előzetesen felszámított általános forgalmi adó </t>
  </si>
  <si>
    <t>094021</t>
  </si>
  <si>
    <t xml:space="preserve">Szolgáltatások ellenértéke </t>
  </si>
  <si>
    <t>013350 - Az önkormányzati vagyonnal való gazdálkodással kapcsolatos feladatok</t>
  </si>
  <si>
    <t>091111</t>
  </si>
  <si>
    <t xml:space="preserve">Helyi önkormányzatok működésének általános támogatása </t>
  </si>
  <si>
    <t>091121</t>
  </si>
  <si>
    <t xml:space="preserve">Települési önkormányzatok egyes köznevelési feladatainak támogatása </t>
  </si>
  <si>
    <t>091131</t>
  </si>
  <si>
    <t xml:space="preserve">Települési önkormányzatok szociális, gyermekjóléti és gyermekétkeztetési feladatainak támogatása </t>
  </si>
  <si>
    <t>091141</t>
  </si>
  <si>
    <t xml:space="preserve">Települési önkormányzatok kulturális feladatainak támogatása </t>
  </si>
  <si>
    <t>091152</t>
  </si>
  <si>
    <t xml:space="preserve">Működési célú költségvetési támogatások és kiegészítő támogatások  </t>
  </si>
  <si>
    <t xml:space="preserve">A helyi önkormányzatok előző évi elszámolásából származó kiadások  </t>
  </si>
  <si>
    <t>059141</t>
  </si>
  <si>
    <t xml:space="preserve">Államháztartáson belüli megelőlegezések visszafizetése </t>
  </si>
  <si>
    <t>0981311</t>
  </si>
  <si>
    <t>0916061</t>
  </si>
  <si>
    <t>Egyéb működési célú támogatások bevételei államháztartáson belülről-elkülönített állami pénzalapok</t>
  </si>
  <si>
    <t>051101141</t>
  </si>
  <si>
    <t>Közfoglalkoztatottak bére  (technikai)</t>
  </si>
  <si>
    <t>053111</t>
  </si>
  <si>
    <t xml:space="preserve">Szakmai anyagok beszerzése </t>
  </si>
  <si>
    <t>0531231</t>
  </si>
  <si>
    <t>Hajtó és kenőanyag  (technikai)</t>
  </si>
  <si>
    <t>045160 - Közutak, hidak, alagutak üzemeltetése, fenntartása</t>
  </si>
  <si>
    <t>05711</t>
  </si>
  <si>
    <t xml:space="preserve">Ingatlanok felújítása </t>
  </si>
  <si>
    <t>05741</t>
  </si>
  <si>
    <t xml:space="preserve">Felújítási célú előzetesen felszámított általános forgalmi adó </t>
  </si>
  <si>
    <t>051040 - Nem veszélyes hulladék kezelése, ártalmatlanítása</t>
  </si>
  <si>
    <t>052080 - Szennyvízcsatorna építése, fenntartása, üzemeltetése</t>
  </si>
  <si>
    <t>Tulajdonosi bevételek</t>
  </si>
  <si>
    <t>0965041</t>
  </si>
  <si>
    <t>Egyéb működési célú átvett pénzeszközök-háztartások  (technikai)</t>
  </si>
  <si>
    <t>05732</t>
  </si>
  <si>
    <t xml:space="preserve">Egyéb tárgyi eszközök felújítása </t>
  </si>
  <si>
    <t>064010 - Közvilágítás</t>
  </si>
  <si>
    <t>066020 - Város-, községgazdálkodási egyéb szolgáltatások</t>
  </si>
  <si>
    <t>05110131</t>
  </si>
  <si>
    <t>MT alapján teljes, részmunkaidős bére  (technikai)</t>
  </si>
  <si>
    <t>Más szakmai tevékenység  (technikai)</t>
  </si>
  <si>
    <t>0535541</t>
  </si>
  <si>
    <t>Adó-, vám-, illeték és más adójellegű befizetések, hozzájárulások  (technikai)</t>
  </si>
  <si>
    <t>05731</t>
  </si>
  <si>
    <t>072111 - Háziorvosi alapellátás</t>
  </si>
  <si>
    <t>072112 - Háziorvosi ügyeleti ellátás</t>
  </si>
  <si>
    <t>072290 - Járóbeteg-ellátás finanszírozása és támogatása</t>
  </si>
  <si>
    <t>0916051</t>
  </si>
  <si>
    <t>Egyéb működési célú támogatások bevételei államháztartáson belülről-társadalombiztosítás pénzügyi alapjai,</t>
  </si>
  <si>
    <t>05512081</t>
  </si>
  <si>
    <t>Egyéb működési célú támogatások államháztartáson kívülre-egyéb vállalkozások  (technikai)</t>
  </si>
  <si>
    <t>072312 - Fogorvosi ügyeleti ellátás</t>
  </si>
  <si>
    <t>Egyéb működési célú támogatások államháztartáson kívülre-egyéb vállalkozások</t>
  </si>
  <si>
    <t>074031 - Család és nővédelmi egészségügyi gondozás</t>
  </si>
  <si>
    <t>081010 - Sportügyek igazgatása</t>
  </si>
  <si>
    <t>082044 - Könyvtári szolgáltatások</t>
  </si>
  <si>
    <t>082092 - Közművelődés – hagyományos közösségi kulturális értékek gondozása</t>
  </si>
  <si>
    <t>0531161</t>
  </si>
  <si>
    <t>Egyéb szakmai anyag  (technikai)</t>
  </si>
  <si>
    <t>084031 - Civil szervezetek működési támogatása</t>
  </si>
  <si>
    <t>091140 - Óvodai nevelés, ellátás működtetési feladatai</t>
  </si>
  <si>
    <t>05712</t>
  </si>
  <si>
    <t>05742</t>
  </si>
  <si>
    <t>091220 - Köznevelési intézmény 1–4. évfolyamán tanulók nevelésével, oktatásával összefüggő működtetési feladatok</t>
  </si>
  <si>
    <t>092120 - Köznevelési intézmény 5–8. évfolyamán tanulók nevelésével, oktatásával összefüggő működtetési feladatok</t>
  </si>
  <si>
    <t>104051 - Gyermekvédelmi pénzbeli és természetbeni ellátások</t>
  </si>
  <si>
    <t>0916021</t>
  </si>
  <si>
    <t>Egyéb működési célú támogatások bevételei államháztartáson belülről-központi kezelésű előirányzatok  (technikai)</t>
  </si>
  <si>
    <t>054211</t>
  </si>
  <si>
    <t>Rendszeres gyermekvédelmi kedvezmény/Gyvt 20/A  (technikai)</t>
  </si>
  <si>
    <t>107060 - Egyéb szociális pénzbeli és természetbeni ellátások, támogatások</t>
  </si>
  <si>
    <t>0548251</t>
  </si>
  <si>
    <t>Települési támogatás [Szoctv. 45.§]  (technikai)</t>
  </si>
  <si>
    <t>900020 - Önkormányzatok funkcióira nem sorolható bevételei államháztartáson kívülről</t>
  </si>
  <si>
    <t>093411</t>
  </si>
  <si>
    <t>Építményadó</t>
  </si>
  <si>
    <t>093431</t>
  </si>
  <si>
    <t>Magánszemélyek kommunális adója</t>
  </si>
  <si>
    <t>09351071</t>
  </si>
  <si>
    <t>Állandó jelleggel végzett iparűzési tevékenység után fizetett helyi adó</t>
  </si>
  <si>
    <t>0935411</t>
  </si>
  <si>
    <t>Belföldi gépjárművek adójának  a helyi önkormányzatot megillető része</t>
  </si>
  <si>
    <t>0936161</t>
  </si>
  <si>
    <t>Egyéb közhatalmi bevétel  (technikai)</t>
  </si>
  <si>
    <t>0936171</t>
  </si>
  <si>
    <t>Késedelmi és önellenőrzési pótlék  (technikai)</t>
  </si>
  <si>
    <t>Orvosi rendelő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</si>
</sst>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.0_ ;[Red]\-#,##0.0\ "/>
    <numFmt numFmtId="166" formatCode="[$-1040E]#,##0\ &quot;Ft&quot;"/>
  </numFmts>
  <fonts count="26" x14ac:knownFonts="1"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7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b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7"/>
      <name val="Verdana"/>
      <family val="2"/>
      <charset val="238"/>
    </font>
    <font>
      <sz val="7"/>
      <color indexed="8"/>
      <name val="Verdan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0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2" fillId="0" borderId="0"/>
  </cellStyleXfs>
  <cellXfs count="276">
    <xf numFmtId="0" fontId="0" fillId="0" borderId="0" xfId="0"/>
    <xf numFmtId="0" fontId="1" fillId="0" borderId="1" xfId="0" applyFont="1" applyBorder="1"/>
    <xf numFmtId="0" fontId="11" fillId="0" borderId="0" xfId="0" applyFont="1"/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5" fillId="5" borderId="4" xfId="0" applyFont="1" applyFill="1" applyBorder="1"/>
    <xf numFmtId="0" fontId="15" fillId="0" borderId="4" xfId="0" applyFont="1" applyBorder="1"/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7" borderId="4" xfId="0" applyFont="1" applyFill="1" applyBorder="1" applyAlignment="1" applyProtection="1">
      <alignment vertical="center" wrapText="1"/>
      <protection locked="0"/>
    </xf>
    <xf numFmtId="0" fontId="17" fillId="8" borderId="4" xfId="0" applyFont="1" applyFill="1" applyBorder="1" applyAlignment="1" applyProtection="1">
      <alignment vertical="center" wrapText="1"/>
      <protection locked="0"/>
    </xf>
    <xf numFmtId="0" fontId="17" fillId="9" borderId="4" xfId="0" applyFont="1" applyFill="1" applyBorder="1" applyAlignment="1" applyProtection="1">
      <alignment vertical="center" wrapText="1"/>
      <protection locked="0"/>
    </xf>
    <xf numFmtId="0" fontId="17" fillId="3" borderId="4" xfId="0" applyFont="1" applyFill="1" applyBorder="1" applyAlignment="1" applyProtection="1">
      <alignment vertical="center" wrapText="1"/>
      <protection locked="0"/>
    </xf>
    <xf numFmtId="0" fontId="17" fillId="10" borderId="4" xfId="0" applyFont="1" applyFill="1" applyBorder="1" applyAlignment="1" applyProtection="1">
      <alignment vertical="center" wrapText="1"/>
      <protection locked="0"/>
    </xf>
    <xf numFmtId="0" fontId="17" fillId="11" borderId="4" xfId="0" applyFont="1" applyFill="1" applyBorder="1" applyAlignment="1" applyProtection="1">
      <alignment vertical="center" wrapText="1"/>
      <protection locked="0"/>
    </xf>
    <xf numFmtId="0" fontId="17" fillId="5" borderId="7" xfId="0" applyFont="1" applyFill="1" applyBorder="1" applyAlignment="1" applyProtection="1">
      <alignment vertical="center" wrapText="1"/>
      <protection locked="0"/>
    </xf>
    <xf numFmtId="0" fontId="16" fillId="3" borderId="4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1" fillId="0" borderId="5" xfId="0" applyFont="1" applyBorder="1"/>
    <xf numFmtId="0" fontId="1" fillId="6" borderId="4" xfId="0" applyFont="1" applyFill="1" applyBorder="1"/>
    <xf numFmtId="0" fontId="1" fillId="0" borderId="6" xfId="0" applyFont="1" applyBorder="1"/>
    <xf numFmtId="0" fontId="1" fillId="7" borderId="4" xfId="0" applyFont="1" applyFill="1" applyBorder="1"/>
    <xf numFmtId="0" fontId="1" fillId="0" borderId="1" xfId="0" applyFont="1" applyBorder="1" applyAlignment="1">
      <alignment horizontal="left"/>
    </xf>
    <xf numFmtId="0" fontId="1" fillId="8" borderId="4" xfId="0" applyFont="1" applyFill="1" applyBorder="1"/>
    <xf numFmtId="0" fontId="1" fillId="9" borderId="4" xfId="0" applyFont="1" applyFill="1" applyBorder="1"/>
    <xf numFmtId="0" fontId="1" fillId="3" borderId="4" xfId="0" applyFont="1" applyFill="1" applyBorder="1"/>
    <xf numFmtId="0" fontId="1" fillId="10" borderId="4" xfId="0" applyFont="1" applyFill="1" applyBorder="1"/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11" borderId="4" xfId="0" applyFont="1" applyFill="1" applyBorder="1"/>
    <xf numFmtId="0" fontId="1" fillId="5" borderId="7" xfId="0" applyFont="1" applyFill="1" applyBorder="1"/>
    <xf numFmtId="0" fontId="11" fillId="0" borderId="4" xfId="0" applyFont="1" applyBorder="1"/>
    <xf numFmtId="0" fontId="15" fillId="0" borderId="4" xfId="0" applyFont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9" fillId="12" borderId="4" xfId="0" applyFont="1" applyFill="1" applyBorder="1" applyAlignment="1">
      <alignment vertical="center" wrapText="1"/>
    </xf>
    <xf numFmtId="0" fontId="20" fillId="0" borderId="4" xfId="0" applyFont="1" applyBorder="1" applyAlignment="1" applyProtection="1">
      <alignment vertical="center" wrapText="1"/>
      <protection locked="0"/>
    </xf>
    <xf numFmtId="0" fontId="2" fillId="0" borderId="0" xfId="0" applyFont="1"/>
    <xf numFmtId="0" fontId="2" fillId="13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14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38" fontId="3" fillId="0" borderId="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38" fontId="2" fillId="0" borderId="4" xfId="1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center" wrapText="1"/>
    </xf>
    <xf numFmtId="0" fontId="2" fillId="14" borderId="4" xfId="0" applyFont="1" applyFill="1" applyBorder="1" applyAlignment="1">
      <alignment horizontal="right" vertical="top" wrapText="1"/>
    </xf>
    <xf numFmtId="0" fontId="3" fillId="14" borderId="4" xfId="0" applyFont="1" applyFill="1" applyBorder="1" applyAlignment="1">
      <alignment vertical="center" wrapText="1"/>
    </xf>
    <xf numFmtId="0" fontId="3" fillId="14" borderId="4" xfId="0" applyFont="1" applyFill="1" applyBorder="1" applyAlignment="1">
      <alignment horizontal="left" vertical="center"/>
    </xf>
    <xf numFmtId="38" fontId="2" fillId="14" borderId="4" xfId="1" applyNumberFormat="1" applyFont="1" applyFill="1" applyBorder="1" applyAlignment="1">
      <alignment vertical="top"/>
    </xf>
    <xf numFmtId="0" fontId="2" fillId="14" borderId="4" xfId="0" applyFont="1" applyFill="1" applyBorder="1" applyAlignment="1">
      <alignment horizontal="justify" vertical="top" wrapText="1"/>
    </xf>
    <xf numFmtId="164" fontId="2" fillId="0" borderId="4" xfId="1" applyNumberFormat="1" applyFont="1" applyFill="1" applyBorder="1" applyAlignment="1">
      <alignment horizontal="center" vertical="top" wrapText="1"/>
    </xf>
    <xf numFmtId="164" fontId="2" fillId="14" borderId="4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5" fillId="0" borderId="4" xfId="0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3" fontId="17" fillId="0" borderId="5" xfId="0" applyNumberFormat="1" applyFont="1" applyBorder="1" applyAlignment="1" applyProtection="1">
      <alignment vertical="center" wrapText="1"/>
      <protection locked="0"/>
    </xf>
    <xf numFmtId="3" fontId="17" fillId="6" borderId="4" xfId="0" applyNumberFormat="1" applyFont="1" applyFill="1" applyBorder="1" applyAlignment="1" applyProtection="1">
      <alignment vertical="center" wrapText="1"/>
      <protection locked="0"/>
    </xf>
    <xf numFmtId="3" fontId="17" fillId="0" borderId="6" xfId="0" applyNumberFormat="1" applyFont="1" applyBorder="1" applyAlignment="1" applyProtection="1">
      <alignment vertical="center" wrapText="1"/>
      <protection locked="0"/>
    </xf>
    <xf numFmtId="3" fontId="17" fillId="7" borderId="4" xfId="0" applyNumberFormat="1" applyFont="1" applyFill="1" applyBorder="1" applyAlignment="1" applyProtection="1">
      <alignment vertical="center" wrapText="1"/>
      <protection locked="0"/>
    </xf>
    <xf numFmtId="3" fontId="17" fillId="8" borderId="4" xfId="0" applyNumberFormat="1" applyFont="1" applyFill="1" applyBorder="1" applyAlignment="1" applyProtection="1">
      <alignment vertical="center" wrapText="1"/>
      <protection locked="0"/>
    </xf>
    <xf numFmtId="3" fontId="17" fillId="9" borderId="4" xfId="0" applyNumberFormat="1" applyFont="1" applyFill="1" applyBorder="1" applyAlignment="1" applyProtection="1">
      <alignment vertical="center" wrapText="1"/>
      <protection locked="0"/>
    </xf>
    <xf numFmtId="3" fontId="17" fillId="3" borderId="4" xfId="0" applyNumberFormat="1" applyFont="1" applyFill="1" applyBorder="1" applyAlignment="1" applyProtection="1">
      <alignment vertical="center" wrapText="1"/>
      <protection locked="0"/>
    </xf>
    <xf numFmtId="3" fontId="17" fillId="10" borderId="4" xfId="0" applyNumberFormat="1" applyFont="1" applyFill="1" applyBorder="1" applyAlignment="1" applyProtection="1">
      <alignment vertical="center" wrapText="1"/>
      <protection locked="0"/>
    </xf>
    <xf numFmtId="3" fontId="17" fillId="11" borderId="4" xfId="0" applyNumberFormat="1" applyFont="1" applyFill="1" applyBorder="1" applyAlignment="1" applyProtection="1">
      <alignment vertical="center" wrapText="1"/>
      <protection locked="0"/>
    </xf>
    <xf numFmtId="3" fontId="17" fillId="5" borderId="5" xfId="0" applyNumberFormat="1" applyFont="1" applyFill="1" applyBorder="1" applyAlignment="1" applyProtection="1">
      <alignment vertical="center" wrapText="1"/>
      <protection locked="0"/>
    </xf>
    <xf numFmtId="3" fontId="0" fillId="3" borderId="4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/>
    <xf numFmtId="3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7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8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1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4" xfId="0" applyNumberFormat="1" applyFont="1" applyFill="1" applyBorder="1" applyAlignment="1" applyProtection="1">
      <alignment horizontal="center" vertical="top" wrapText="1"/>
      <protection locked="0"/>
    </xf>
    <xf numFmtId="3" fontId="15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5" fillId="3" borderId="4" xfId="0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15" fillId="12" borderId="4" xfId="0" applyNumberFormat="1" applyFont="1" applyFill="1" applyBorder="1" applyAlignment="1">
      <alignment horizontal="center"/>
    </xf>
    <xf numFmtId="3" fontId="0" fillId="12" borderId="4" xfId="0" applyNumberForma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center"/>
    </xf>
    <xf numFmtId="3" fontId="18" fillId="0" borderId="4" xfId="0" applyNumberFormat="1" applyFont="1" applyBorder="1" applyAlignment="1">
      <alignment vertical="center" wrapText="1"/>
    </xf>
    <xf numFmtId="3" fontId="1" fillId="0" borderId="1" xfId="0" applyNumberFormat="1" applyFont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3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/>
    <xf numFmtId="3" fontId="2" fillId="4" borderId="4" xfId="1" applyNumberFormat="1" applyFont="1" applyFill="1" applyBorder="1" applyAlignment="1">
      <alignment horizontal="center"/>
    </xf>
    <xf numFmtId="3" fontId="0" fillId="0" borderId="0" xfId="0" applyNumberFormat="1"/>
    <xf numFmtId="0" fontId="1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15" fillId="3" borderId="0" xfId="0" applyFont="1" applyFill="1"/>
    <xf numFmtId="3" fontId="15" fillId="3" borderId="0" xfId="0" applyNumberFormat="1" applyFont="1" applyFill="1"/>
    <xf numFmtId="0" fontId="2" fillId="0" borderId="0" xfId="0" applyFont="1" applyAlignment="1">
      <alignment horizontal="right"/>
    </xf>
    <xf numFmtId="0" fontId="2" fillId="13" borderId="4" xfId="0" applyFont="1" applyFill="1" applyBorder="1" applyAlignment="1">
      <alignment horizontal="center" vertical="center"/>
    </xf>
    <xf numFmtId="38" fontId="2" fillId="0" borderId="4" xfId="1" applyNumberFormat="1" applyFont="1" applyBorder="1"/>
    <xf numFmtId="0" fontId="2" fillId="13" borderId="4" xfId="0" applyFont="1" applyFill="1" applyBorder="1"/>
    <xf numFmtId="38" fontId="2" fillId="13" borderId="4" xfId="1" applyNumberFormat="1" applyFont="1" applyFill="1" applyBorder="1"/>
    <xf numFmtId="0" fontId="2" fillId="0" borderId="4" xfId="0" applyFont="1" applyFill="1" applyBorder="1"/>
    <xf numFmtId="38" fontId="2" fillId="0" borderId="4" xfId="1" applyNumberFormat="1" applyFont="1" applyFill="1" applyBorder="1"/>
    <xf numFmtId="0" fontId="2" fillId="0" borderId="4" xfId="0" applyFont="1" applyBorder="1" applyAlignment="1">
      <alignment wrapText="1"/>
    </xf>
    <xf numFmtId="38" fontId="2" fillId="0" borderId="4" xfId="1" applyNumberFormat="1" applyFont="1" applyFill="1" applyBorder="1" applyAlignment="1">
      <alignment horizontal="right" vertical="top" wrapText="1"/>
    </xf>
    <xf numFmtId="38" fontId="3" fillId="0" borderId="4" xfId="1" applyNumberFormat="1" applyFont="1" applyFill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right" vertical="top"/>
    </xf>
    <xf numFmtId="38" fontId="3" fillId="13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" applyNumberFormat="1" applyFont="1" applyBorder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 vertical="top" wrapText="1"/>
    </xf>
    <xf numFmtId="164" fontId="4" fillId="0" borderId="4" xfId="1" applyNumberFormat="1" applyFont="1" applyBorder="1" applyAlignment="1">
      <alignment horizontal="justify" vertical="top" wrapText="1"/>
    </xf>
    <xf numFmtId="164" fontId="4" fillId="0" borderId="4" xfId="1" applyNumberFormat="1" applyFont="1" applyBorder="1" applyAlignment="1">
      <alignment horizontal="right" vertical="top" wrapText="1"/>
    </xf>
    <xf numFmtId="38" fontId="2" fillId="0" borderId="4" xfId="1" applyNumberFormat="1" applyFont="1" applyBorder="1" applyAlignment="1">
      <alignment horizontal="right"/>
    </xf>
    <xf numFmtId="0" fontId="2" fillId="13" borderId="4" xfId="0" applyFont="1" applyFill="1" applyBorder="1" applyAlignment="1">
      <alignment vertical="center"/>
    </xf>
    <xf numFmtId="0" fontId="3" fillId="1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4" xfId="0" applyFont="1" applyBorder="1"/>
    <xf numFmtId="38" fontId="3" fillId="0" borderId="4" xfId="1" applyNumberFormat="1" applyFont="1" applyFill="1" applyBorder="1" applyAlignment="1">
      <alignment horizontal="right" vertical="center" wrapText="1"/>
    </xf>
    <xf numFmtId="38" fontId="4" fillId="0" borderId="4" xfId="1" applyNumberFormat="1" applyFont="1" applyBorder="1" applyAlignment="1"/>
    <xf numFmtId="0" fontId="5" fillId="0" borderId="4" xfId="0" applyFont="1" applyBorder="1"/>
    <xf numFmtId="0" fontId="0" fillId="0" borderId="4" xfId="0" applyBorder="1"/>
    <xf numFmtId="38" fontId="5" fillId="0" borderId="4" xfId="1" applyNumberFormat="1" applyFont="1" applyBorder="1" applyAlignment="1"/>
    <xf numFmtId="38" fontId="5" fillId="0" borderId="4" xfId="1" applyNumberFormat="1" applyFont="1" applyBorder="1" applyAlignment="1">
      <alignment horizontal="right" wrapText="1"/>
    </xf>
    <xf numFmtId="0" fontId="5" fillId="0" borderId="4" xfId="0" applyFont="1" applyBorder="1" applyAlignment="1"/>
    <xf numFmtId="0" fontId="3" fillId="0" borderId="0" xfId="0" applyFont="1" applyFill="1" applyBorder="1" applyAlignment="1">
      <alignment horizontal="left" vertical="center" wrapText="1"/>
    </xf>
    <xf numFmtId="38" fontId="0" fillId="0" borderId="0" xfId="0" applyNumberFormat="1"/>
    <xf numFmtId="0" fontId="2" fillId="13" borderId="4" xfId="0" applyFont="1" applyFill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top" wrapText="1"/>
    </xf>
    <xf numFmtId="0" fontId="2" fillId="13" borderId="4" xfId="0" applyFont="1" applyFill="1" applyBorder="1" applyAlignment="1">
      <alignment vertical="top" wrapText="1"/>
    </xf>
    <xf numFmtId="164" fontId="2" fillId="13" borderId="4" xfId="0" applyNumberFormat="1" applyFont="1" applyFill="1" applyBorder="1" applyAlignment="1">
      <alignment vertical="top" wrapText="1"/>
    </xf>
    <xf numFmtId="3" fontId="18" fillId="3" borderId="4" xfId="0" applyNumberFormat="1" applyFont="1" applyFill="1" applyBorder="1" applyAlignment="1">
      <alignment vertical="center" wrapText="1"/>
    </xf>
    <xf numFmtId="3" fontId="18" fillId="5" borderId="4" xfId="0" applyNumberFormat="1" applyFont="1" applyFill="1" applyBorder="1" applyAlignment="1">
      <alignment vertical="center" wrapText="1"/>
    </xf>
    <xf numFmtId="3" fontId="18" fillId="12" borderId="4" xfId="0" applyNumberFormat="1" applyFont="1" applyFill="1" applyBorder="1" applyAlignment="1">
      <alignment vertical="center" wrapText="1"/>
    </xf>
    <xf numFmtId="3" fontId="1" fillId="5" borderId="1" xfId="0" applyNumberFormat="1" applyFont="1" applyFill="1" applyBorder="1"/>
    <xf numFmtId="3" fontId="1" fillId="3" borderId="1" xfId="0" applyNumberFormat="1" applyFont="1" applyFill="1" applyBorder="1"/>
    <xf numFmtId="3" fontId="1" fillId="6" borderId="1" xfId="0" applyNumberFormat="1" applyFont="1" applyFill="1" applyBorder="1"/>
    <xf numFmtId="3" fontId="1" fillId="7" borderId="1" xfId="0" applyNumberFormat="1" applyFon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3" fontId="1" fillId="11" borderId="1" xfId="0" applyNumberFormat="1" applyFont="1" applyFill="1" applyBorder="1"/>
    <xf numFmtId="3" fontId="1" fillId="10" borderId="1" xfId="0" applyNumberFormat="1" applyFont="1" applyFill="1" applyBorder="1"/>
    <xf numFmtId="0" fontId="21" fillId="3" borderId="4" xfId="0" applyFont="1" applyFill="1" applyBorder="1" applyAlignment="1" applyProtection="1">
      <alignment vertical="center" wrapText="1"/>
      <protection locked="0"/>
    </xf>
    <xf numFmtId="0" fontId="15" fillId="3" borderId="4" xfId="0" applyFont="1" applyFill="1" applyBorder="1"/>
    <xf numFmtId="3" fontId="6" fillId="3" borderId="1" xfId="0" applyNumberFormat="1" applyFont="1" applyFill="1" applyBorder="1"/>
    <xf numFmtId="0" fontId="6" fillId="3" borderId="4" xfId="0" applyFont="1" applyFill="1" applyBorder="1"/>
    <xf numFmtId="3" fontId="6" fillId="3" borderId="4" xfId="0" applyNumberFormat="1" applyFont="1" applyFill="1" applyBorder="1"/>
    <xf numFmtId="3" fontId="6" fillId="3" borderId="4" xfId="1" applyNumberFormat="1" applyFont="1" applyFill="1" applyBorder="1" applyAlignment="1">
      <alignment horizontal="center"/>
    </xf>
    <xf numFmtId="0" fontId="20" fillId="5" borderId="4" xfId="0" applyFont="1" applyFill="1" applyBorder="1" applyAlignment="1" applyProtection="1">
      <alignment vertical="center" wrapText="1"/>
      <protection locked="0"/>
    </xf>
    <xf numFmtId="3" fontId="15" fillId="5" borderId="0" xfId="0" applyNumberFormat="1" applyFont="1" applyFill="1"/>
    <xf numFmtId="0" fontId="20" fillId="5" borderId="0" xfId="0" applyFont="1" applyFill="1" applyBorder="1" applyAlignment="1" applyProtection="1">
      <alignment vertical="center" wrapText="1"/>
      <protection locked="0"/>
    </xf>
    <xf numFmtId="0" fontId="15" fillId="5" borderId="0" xfId="0" applyFont="1" applyFill="1"/>
    <xf numFmtId="0" fontId="2" fillId="13" borderId="4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38" fontId="1" fillId="0" borderId="4" xfId="1" applyNumberFormat="1" applyFont="1" applyFill="1" applyBorder="1" applyAlignment="1">
      <alignment horizontal="right" vertical="top" wrapText="1"/>
    </xf>
    <xf numFmtId="0" fontId="1" fillId="0" borderId="4" xfId="0" applyFont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38" fontId="7" fillId="0" borderId="4" xfId="1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wrapText="1"/>
    </xf>
    <xf numFmtId="38" fontId="1" fillId="0" borderId="4" xfId="1" applyNumberFormat="1" applyFont="1" applyFill="1" applyBorder="1" applyAlignment="1">
      <alignment horizontal="right" vertical="top"/>
    </xf>
    <xf numFmtId="38" fontId="1" fillId="0" borderId="4" xfId="1" applyNumberFormat="1" applyFont="1" applyBorder="1" applyAlignment="1">
      <alignment horizontal="right" wrapText="1"/>
    </xf>
    <xf numFmtId="0" fontId="1" fillId="13" borderId="4" xfId="0" applyFont="1" applyFill="1" applyBorder="1" applyAlignment="1">
      <alignment horizontal="left"/>
    </xf>
    <xf numFmtId="0" fontId="1" fillId="13" borderId="4" xfId="0" applyFont="1" applyFill="1" applyBorder="1" applyAlignment="1">
      <alignment horizontal="left" wrapText="1"/>
    </xf>
    <xf numFmtId="38" fontId="1" fillId="13" borderId="4" xfId="1" applyNumberFormat="1" applyFont="1" applyFill="1" applyBorder="1" applyAlignment="1">
      <alignment horizontal="right" vertical="top" wrapText="1"/>
    </xf>
    <xf numFmtId="0" fontId="1" fillId="13" borderId="4" xfId="0" applyFont="1" applyFill="1" applyBorder="1"/>
    <xf numFmtId="0" fontId="7" fillId="13" borderId="4" xfId="0" applyFont="1" applyFill="1" applyBorder="1" applyAlignment="1">
      <alignment wrapText="1"/>
    </xf>
    <xf numFmtId="0" fontId="7" fillId="13" borderId="4" xfId="0" applyFont="1" applyFill="1" applyBorder="1" applyAlignment="1"/>
    <xf numFmtId="38" fontId="1" fillId="13" borderId="4" xfId="1" applyNumberFormat="1" applyFont="1" applyFill="1" applyBorder="1" applyAlignment="1">
      <alignment horizontal="right" vertical="top"/>
    </xf>
    <xf numFmtId="0" fontId="1" fillId="0" borderId="4" xfId="0" applyFont="1" applyFill="1" applyBorder="1"/>
    <xf numFmtId="38" fontId="1" fillId="0" borderId="4" xfId="1" applyNumberFormat="1" applyFont="1" applyFill="1" applyBorder="1" applyAlignment="1">
      <alignment horizontal="right"/>
    </xf>
    <xf numFmtId="0" fontId="1" fillId="13" borderId="4" xfId="0" applyFont="1" applyFill="1" applyBorder="1" applyAlignment="1">
      <alignment wrapText="1"/>
    </xf>
    <xf numFmtId="0" fontId="7" fillId="13" borderId="4" xfId="0" applyFont="1" applyFill="1" applyBorder="1" applyAlignment="1">
      <alignment horizontal="left" wrapText="1"/>
    </xf>
    <xf numFmtId="38" fontId="7" fillId="13" borderId="4" xfId="1" applyNumberFormat="1" applyFont="1" applyFill="1" applyBorder="1" applyAlignment="1">
      <alignment horizontal="right" vertical="center" wrapText="1"/>
    </xf>
    <xf numFmtId="0" fontId="1" fillId="13" borderId="4" xfId="0" applyFont="1" applyFill="1" applyBorder="1" applyAlignment="1"/>
    <xf numFmtId="38" fontId="7" fillId="13" borderId="4" xfId="1" applyNumberFormat="1" applyFont="1" applyFill="1" applyBorder="1" applyAlignment="1">
      <alignment horizontal="right" vertical="center"/>
    </xf>
    <xf numFmtId="38" fontId="1" fillId="3" borderId="4" xfId="1" applyNumberFormat="1" applyFont="1" applyFill="1" applyBorder="1" applyAlignment="1">
      <alignment horizontal="right" wrapText="1"/>
    </xf>
    <xf numFmtId="38" fontId="1" fillId="3" borderId="4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18" fillId="0" borderId="4" xfId="0" applyFont="1" applyBorder="1" applyAlignment="1" applyProtection="1">
      <alignment vertical="center" wrapText="1"/>
      <protection locked="0"/>
    </xf>
    <xf numFmtId="0" fontId="19" fillId="3" borderId="4" xfId="0" applyFont="1" applyFill="1" applyBorder="1" applyAlignment="1" applyProtection="1">
      <alignment vertical="center" wrapText="1"/>
      <protection locked="0"/>
    </xf>
    <xf numFmtId="0" fontId="19" fillId="0" borderId="4" xfId="0" applyFont="1" applyBorder="1" applyAlignment="1" applyProtection="1">
      <alignment vertical="center" wrapText="1"/>
      <protection locked="0"/>
    </xf>
    <xf numFmtId="0" fontId="19" fillId="12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7" borderId="4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8" borderId="4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9" borderId="4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10" borderId="4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11" borderId="4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2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2" fillId="0" borderId="12" xfId="0" applyFont="1" applyBorder="1" applyAlignment="1" applyProtection="1">
      <alignment wrapText="1" readingOrder="1"/>
      <protection locked="0"/>
    </xf>
    <xf numFmtId="0" fontId="23" fillId="0" borderId="0" xfId="0" applyFont="1"/>
    <xf numFmtId="0" fontId="22" fillId="15" borderId="13" xfId="0" applyFont="1" applyFill="1" applyBorder="1" applyAlignment="1" applyProtection="1">
      <alignment horizontal="left" vertical="center" wrapText="1" readingOrder="1"/>
      <protection locked="0"/>
    </xf>
    <xf numFmtId="0" fontId="24" fillId="14" borderId="4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vertical="center" wrapText="1" readingOrder="1"/>
      <protection locked="0"/>
    </xf>
    <xf numFmtId="166" fontId="25" fillId="0" borderId="13" xfId="0" applyNumberFormat="1" applyFont="1" applyBorder="1" applyAlignment="1" applyProtection="1">
      <alignment horizontal="right" vertical="center" wrapText="1" readingOrder="1"/>
      <protection locked="0"/>
    </xf>
    <xf numFmtId="166" fontId="23" fillId="0" borderId="4" xfId="0" applyNumberFormat="1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 readingOrder="1"/>
      <protection locked="0"/>
    </xf>
    <xf numFmtId="0" fontId="22" fillId="0" borderId="14" xfId="0" applyFont="1" applyBorder="1" applyAlignment="1" applyProtection="1">
      <alignment vertical="center" wrapText="1" readingOrder="1"/>
      <protection locked="0"/>
    </xf>
    <xf numFmtId="166" fontId="2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4" xfId="0" applyFont="1" applyBorder="1" applyAlignment="1" applyProtection="1">
      <alignment wrapText="1" readingOrder="1"/>
      <protection locked="0"/>
    </xf>
    <xf numFmtId="0" fontId="22" fillId="0" borderId="15" xfId="0" applyFont="1" applyBorder="1" applyAlignment="1" applyProtection="1">
      <alignment wrapText="1" readingOrder="1"/>
      <protection locked="0"/>
    </xf>
    <xf numFmtId="0" fontId="0" fillId="0" borderId="9" xfId="0" applyBorder="1" applyAlignment="1">
      <alignment horizontal="left"/>
    </xf>
  </cellXfs>
  <cellStyles count="3">
    <cellStyle name="Ezres" xfId="1" builtinId="3"/>
    <cellStyle name="Magyarázó szöveg" xfId="2" builtinId="53" customBuiltin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47.28515625" customWidth="1"/>
    <col min="2" max="2" width="29.42578125" customWidth="1"/>
  </cols>
  <sheetData>
    <row r="1" spans="1:6" x14ac:dyDescent="0.25">
      <c r="A1" s="232" t="s">
        <v>485</v>
      </c>
      <c r="B1" s="232"/>
      <c r="C1" s="232"/>
      <c r="D1" s="232"/>
    </row>
    <row r="2" spans="1:6" x14ac:dyDescent="0.25">
      <c r="A2" s="232" t="s">
        <v>486</v>
      </c>
      <c r="B2" s="232"/>
      <c r="C2" s="232"/>
      <c r="D2" s="232"/>
    </row>
    <row r="5" spans="1:6" ht="15.75" x14ac:dyDescent="0.25">
      <c r="A5" s="14" t="s">
        <v>186</v>
      </c>
      <c r="B5" s="69" t="s">
        <v>248</v>
      </c>
    </row>
    <row r="6" spans="1:6" ht="32.1" customHeight="1" x14ac:dyDescent="0.25">
      <c r="A6" s="211" t="s">
        <v>141</v>
      </c>
      <c r="B6" s="105">
        <f>'Összesítő bevétel eredeti'!B2</f>
        <v>2015253</v>
      </c>
    </row>
    <row r="7" spans="1:6" ht="32.1" customHeight="1" x14ac:dyDescent="0.25">
      <c r="A7" s="211" t="s">
        <v>142</v>
      </c>
      <c r="B7" s="105">
        <f>'Összesítő bevétel eredeti'!B3</f>
        <v>27054729</v>
      </c>
    </row>
    <row r="8" spans="1:6" ht="45" x14ac:dyDescent="0.25">
      <c r="A8" s="211" t="s">
        <v>143</v>
      </c>
      <c r="B8" s="105">
        <f>'Összesítő bevétel eredeti'!B4</f>
        <v>1393000</v>
      </c>
    </row>
    <row r="9" spans="1:6" ht="32.1" customHeight="1" x14ac:dyDescent="0.25">
      <c r="A9" s="211" t="s">
        <v>144</v>
      </c>
      <c r="B9" s="105">
        <f>'Összesítő bevétel eredeti'!B5</f>
        <v>1200000</v>
      </c>
    </row>
    <row r="10" spans="1:6" ht="32.1" customHeight="1" x14ac:dyDescent="0.25">
      <c r="A10" s="211" t="s">
        <v>145</v>
      </c>
      <c r="B10" s="105">
        <f>'Összesítő bevétel eredeti'!B6</f>
        <v>0</v>
      </c>
    </row>
    <row r="11" spans="1:6" ht="32.1" customHeight="1" x14ac:dyDescent="0.25">
      <c r="A11" s="212" t="s">
        <v>146</v>
      </c>
      <c r="B11" s="159">
        <f>'Összesítő bevétel eredeti'!B7</f>
        <v>31662982</v>
      </c>
    </row>
    <row r="12" spans="1:6" ht="32.1" customHeight="1" x14ac:dyDescent="0.25">
      <c r="A12" s="211" t="s">
        <v>147</v>
      </c>
      <c r="B12" s="105">
        <f>'Összesítő bevétel eredeti'!B8</f>
        <v>7034800</v>
      </c>
    </row>
    <row r="13" spans="1:6" ht="32.1" customHeight="1" x14ac:dyDescent="0.25">
      <c r="A13" s="211" t="s">
        <v>148</v>
      </c>
      <c r="B13" s="105">
        <f>'Összesítő bevétel eredeti'!B9</f>
        <v>34800</v>
      </c>
      <c r="F13" t="s">
        <v>250</v>
      </c>
    </row>
    <row r="14" spans="1:6" ht="32.1" customHeight="1" x14ac:dyDescent="0.25">
      <c r="A14" s="211" t="s">
        <v>149</v>
      </c>
      <c r="B14" s="105">
        <f>'Összesítő bevétel eredeti'!B10</f>
        <v>6500000</v>
      </c>
    </row>
    <row r="15" spans="1:6" ht="32.1" customHeight="1" x14ac:dyDescent="0.25">
      <c r="A15" s="212" t="s">
        <v>150</v>
      </c>
      <c r="B15" s="159">
        <f>'Összesítő bevétel eredeti'!B11</f>
        <v>38697782</v>
      </c>
    </row>
    <row r="16" spans="1:6" ht="32.1" customHeight="1" x14ac:dyDescent="0.25">
      <c r="A16" s="211" t="s">
        <v>151</v>
      </c>
      <c r="B16" s="105">
        <f>'Összesítő bevétel eredeti'!B12</f>
        <v>0</v>
      </c>
    </row>
    <row r="17" spans="1:2" ht="32.1" customHeight="1" x14ac:dyDescent="0.25">
      <c r="A17" s="212" t="s">
        <v>152</v>
      </c>
      <c r="B17" s="159">
        <f>'Összesítő bevétel eredeti'!B13</f>
        <v>0</v>
      </c>
    </row>
    <row r="18" spans="1:2" ht="32.1" customHeight="1" x14ac:dyDescent="0.25">
      <c r="A18" s="211" t="s">
        <v>153</v>
      </c>
      <c r="B18" s="105">
        <f>'Összesítő bevétel eredeti'!B14</f>
        <v>2600000</v>
      </c>
    </row>
    <row r="19" spans="1:2" ht="32.1" customHeight="1" x14ac:dyDescent="0.25">
      <c r="A19" s="211" t="s">
        <v>154</v>
      </c>
      <c r="B19" s="105">
        <f>'Összesítő bevétel eredeti'!B15</f>
        <v>600000</v>
      </c>
    </row>
    <row r="20" spans="1:2" ht="32.1" customHeight="1" x14ac:dyDescent="0.25">
      <c r="A20" s="211" t="s">
        <v>155</v>
      </c>
      <c r="B20" s="105">
        <f>'Összesítő bevétel eredeti'!B16</f>
        <v>2000000</v>
      </c>
    </row>
    <row r="21" spans="1:2" ht="32.1" customHeight="1" x14ac:dyDescent="0.25">
      <c r="A21" s="211" t="s">
        <v>156</v>
      </c>
      <c r="B21" s="105">
        <f>'Összesítő bevétel eredeti'!B17</f>
        <v>30657641</v>
      </c>
    </row>
    <row r="22" spans="1:2" ht="32.1" customHeight="1" x14ac:dyDescent="0.25">
      <c r="A22" s="211" t="s">
        <v>157</v>
      </c>
      <c r="B22" s="105">
        <f>'Összesítő bevétel eredeti'!B18</f>
        <v>30657641</v>
      </c>
    </row>
    <row r="23" spans="1:2" ht="32.1" customHeight="1" x14ac:dyDescent="0.25">
      <c r="A23" s="211" t="s">
        <v>158</v>
      </c>
      <c r="B23" s="105">
        <f>'Összesítő bevétel eredeti'!B19</f>
        <v>2800000</v>
      </c>
    </row>
    <row r="24" spans="1:2" ht="32.1" customHeight="1" x14ac:dyDescent="0.25">
      <c r="A24" s="211" t="s">
        <v>159</v>
      </c>
      <c r="B24" s="105">
        <f>'Összesítő bevétel eredeti'!B20</f>
        <v>2800000</v>
      </c>
    </row>
    <row r="25" spans="1:2" ht="32.1" customHeight="1" x14ac:dyDescent="0.25">
      <c r="A25" s="211" t="s">
        <v>160</v>
      </c>
      <c r="B25" s="105">
        <f>'Összesítő bevétel eredeti'!B21</f>
        <v>0</v>
      </c>
    </row>
    <row r="26" spans="1:2" ht="32.1" customHeight="1" x14ac:dyDescent="0.25">
      <c r="A26" s="211" t="s">
        <v>161</v>
      </c>
      <c r="B26" s="105">
        <f>'Összesítő bevétel eredeti'!B22</f>
        <v>0</v>
      </c>
    </row>
    <row r="27" spans="1:2" ht="32.1" customHeight="1" x14ac:dyDescent="0.25">
      <c r="A27" s="213" t="s">
        <v>162</v>
      </c>
      <c r="B27" s="105">
        <f>'Összesítő bevétel eredeti'!B23</f>
        <v>36057641</v>
      </c>
    </row>
    <row r="28" spans="1:2" ht="32.1" customHeight="1" x14ac:dyDescent="0.25">
      <c r="A28" s="211" t="s">
        <v>163</v>
      </c>
      <c r="B28" s="105">
        <f>'Összesítő bevétel eredeti'!B24</f>
        <v>375000</v>
      </c>
    </row>
    <row r="29" spans="1:2" ht="32.1" customHeight="1" x14ac:dyDescent="0.25">
      <c r="A29" s="211" t="s">
        <v>164</v>
      </c>
      <c r="B29" s="105">
        <f>'Összesítő bevétel eredeti'!B25</f>
        <v>0</v>
      </c>
    </row>
    <row r="30" spans="1:2" ht="32.1" customHeight="1" x14ac:dyDescent="0.25">
      <c r="A30" s="212" t="s">
        <v>165</v>
      </c>
      <c r="B30" s="159">
        <f>'Összesítő bevétel eredeti'!B26</f>
        <v>36432641</v>
      </c>
    </row>
    <row r="31" spans="1:2" ht="32.1" customHeight="1" x14ac:dyDescent="0.25">
      <c r="A31" s="211" t="s">
        <v>166</v>
      </c>
      <c r="B31" s="105">
        <f>'Összesítő bevétel eredeti'!B27</f>
        <v>160000</v>
      </c>
    </row>
    <row r="32" spans="1:2" ht="32.1" customHeight="1" x14ac:dyDescent="0.25">
      <c r="A32" s="211" t="s">
        <v>167</v>
      </c>
      <c r="B32" s="105">
        <f>'Összesítő bevétel eredeti'!B28</f>
        <v>0</v>
      </c>
    </row>
    <row r="33" spans="1:2" ht="32.1" customHeight="1" x14ac:dyDescent="0.25">
      <c r="A33" s="211" t="s">
        <v>168</v>
      </c>
      <c r="B33" s="105">
        <f>'Összesítő bevétel eredeti'!B29</f>
        <v>3065000</v>
      </c>
    </row>
    <row r="34" spans="1:2" ht="32.1" customHeight="1" x14ac:dyDescent="0.25">
      <c r="A34" s="211" t="s">
        <v>169</v>
      </c>
      <c r="B34" s="105">
        <f>'Összesítő bevétel eredeti'!B30</f>
        <v>5000</v>
      </c>
    </row>
    <row r="35" spans="1:2" ht="32.1" customHeight="1" x14ac:dyDescent="0.25">
      <c r="A35" s="211" t="s">
        <v>170</v>
      </c>
      <c r="B35" s="105">
        <f>'Összesítő bevétel eredeti'!B31</f>
        <v>60000</v>
      </c>
    </row>
    <row r="36" spans="1:2" ht="32.1" customHeight="1" x14ac:dyDescent="0.25">
      <c r="A36" s="212" t="s">
        <v>171</v>
      </c>
      <c r="B36" s="159">
        <f>'Összesítő bevétel eredeti'!B32</f>
        <v>3290000</v>
      </c>
    </row>
    <row r="37" spans="1:2" ht="32.1" customHeight="1" x14ac:dyDescent="0.25">
      <c r="A37" s="211" t="s">
        <v>172</v>
      </c>
      <c r="B37" s="105">
        <f>'Összesítő bevétel eredeti'!B33</f>
        <v>500000</v>
      </c>
    </row>
    <row r="38" spans="1:2" ht="32.1" customHeight="1" x14ac:dyDescent="0.25">
      <c r="A38" s="211" t="s">
        <v>173</v>
      </c>
      <c r="B38" s="105">
        <f>'Összesítő bevétel eredeti'!B34</f>
        <v>0</v>
      </c>
    </row>
    <row r="39" spans="1:2" ht="32.1" customHeight="1" x14ac:dyDescent="0.25">
      <c r="A39" s="211" t="s">
        <v>174</v>
      </c>
      <c r="B39" s="105">
        <f>'Összesítő bevétel eredeti'!B35</f>
        <v>200000</v>
      </c>
    </row>
    <row r="40" spans="1:2" ht="32.1" customHeight="1" x14ac:dyDescent="0.25">
      <c r="A40" s="211" t="s">
        <v>175</v>
      </c>
      <c r="B40" s="105">
        <f>'Összesítő bevétel eredeti'!B36</f>
        <v>0</v>
      </c>
    </row>
    <row r="41" spans="1:2" ht="32.1" customHeight="1" x14ac:dyDescent="0.25">
      <c r="A41" s="212" t="s">
        <v>176</v>
      </c>
      <c r="B41" s="159">
        <f>'Összesítő bevétel eredeti'!B37</f>
        <v>700000</v>
      </c>
    </row>
    <row r="42" spans="1:2" ht="32.1" customHeight="1" x14ac:dyDescent="0.25">
      <c r="A42" s="211" t="s">
        <v>177</v>
      </c>
      <c r="B42" s="105">
        <f>'Összesítő bevétel eredeti'!B38</f>
        <v>1498100</v>
      </c>
    </row>
    <row r="43" spans="1:2" ht="32.1" customHeight="1" x14ac:dyDescent="0.25">
      <c r="A43" s="212" t="s">
        <v>178</v>
      </c>
      <c r="B43" s="159">
        <f>'Összesítő bevétel eredeti'!B39</f>
        <v>1498100</v>
      </c>
    </row>
    <row r="44" spans="1:2" ht="32.1" customHeight="1" x14ac:dyDescent="0.25">
      <c r="A44" s="214" t="s">
        <v>179</v>
      </c>
      <c r="B44" s="161">
        <f>'Összesítő bevétel eredeti'!B40</f>
        <v>80618523</v>
      </c>
    </row>
    <row r="45" spans="1:2" ht="32.1" customHeight="1" x14ac:dyDescent="0.25">
      <c r="A45" s="47"/>
      <c r="B45" s="105">
        <f>'Összesítő bevétel eredeti'!B41</f>
        <v>22171173</v>
      </c>
    </row>
    <row r="46" spans="1:2" ht="32.1" customHeight="1" x14ac:dyDescent="0.25">
      <c r="A46" s="215" t="s">
        <v>184</v>
      </c>
      <c r="B46" s="105">
        <f>'Összesítő bevétel eredeti'!B42</f>
        <v>22171173</v>
      </c>
    </row>
    <row r="47" spans="1:2" ht="32.1" customHeight="1" x14ac:dyDescent="0.25">
      <c r="A47" s="13" t="s">
        <v>185</v>
      </c>
      <c r="B47" s="160">
        <f>'Összesítő bevétel eredeti'!B43</f>
        <v>102789696</v>
      </c>
    </row>
  </sheetData>
  <sheetProtection selectLockedCells="1"/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19" zoomScaleNormal="100" workbookViewId="0">
      <selection activeCell="A3" sqref="A3:H3"/>
    </sheetView>
  </sheetViews>
  <sheetFormatPr defaultRowHeight="15" x14ac:dyDescent="0.25"/>
  <cols>
    <col min="1" max="1" width="11.140625" customWidth="1"/>
    <col min="2" max="2" width="23.28515625" customWidth="1"/>
    <col min="3" max="3" width="16.5703125" customWidth="1"/>
    <col min="4" max="4" width="14.5703125" customWidth="1"/>
    <col min="5" max="5" width="17.140625" customWidth="1"/>
    <col min="6" max="6" width="15" customWidth="1"/>
    <col min="8" max="8" width="21.42578125" customWidth="1"/>
  </cols>
  <sheetData>
    <row r="1" spans="1:8" x14ac:dyDescent="0.25">
      <c r="A1" s="246" t="s">
        <v>501</v>
      </c>
      <c r="B1" s="232"/>
      <c r="C1" s="232"/>
      <c r="D1" s="232"/>
      <c r="E1" s="232"/>
      <c r="F1" s="232"/>
      <c r="G1" s="232"/>
      <c r="H1" s="232"/>
    </row>
    <row r="2" spans="1:8" x14ac:dyDescent="0.25">
      <c r="A2" s="48"/>
      <c r="B2" s="48"/>
      <c r="C2" s="48"/>
      <c r="D2" s="48"/>
      <c r="E2" s="48"/>
      <c r="F2" s="48"/>
      <c r="G2" s="48"/>
      <c r="H2" s="48"/>
    </row>
    <row r="3" spans="1:8" x14ac:dyDescent="0.25">
      <c r="A3" s="238" t="s">
        <v>502</v>
      </c>
      <c r="B3" s="238"/>
      <c r="C3" s="238"/>
      <c r="D3" s="238"/>
      <c r="E3" s="238"/>
      <c r="F3" s="238"/>
      <c r="G3" s="238"/>
      <c r="H3" s="238"/>
    </row>
    <row r="4" spans="1:8" x14ac:dyDescent="0.25">
      <c r="A4" s="48"/>
      <c r="B4" s="48"/>
      <c r="C4" s="48"/>
      <c r="D4" s="48"/>
      <c r="E4" s="48"/>
      <c r="F4" s="252" t="s">
        <v>315</v>
      </c>
      <c r="G4" s="252"/>
      <c r="H4" s="252"/>
    </row>
    <row r="5" spans="1:8" x14ac:dyDescent="0.25">
      <c r="A5" s="253" t="s">
        <v>395</v>
      </c>
      <c r="B5" s="253"/>
      <c r="C5" s="253"/>
      <c r="D5" s="253"/>
      <c r="E5" s="253" t="s">
        <v>396</v>
      </c>
      <c r="F5" s="253"/>
      <c r="G5" s="253"/>
      <c r="H5" s="253"/>
    </row>
    <row r="6" spans="1:8" x14ac:dyDescent="0.25">
      <c r="A6" s="247" t="s">
        <v>187</v>
      </c>
      <c r="B6" s="247" t="s">
        <v>397</v>
      </c>
      <c r="C6" s="247" t="s">
        <v>195</v>
      </c>
      <c r="D6" s="247" t="s">
        <v>398</v>
      </c>
      <c r="E6" s="247" t="s">
        <v>187</v>
      </c>
      <c r="F6" s="247" t="s">
        <v>397</v>
      </c>
      <c r="G6" s="247" t="s">
        <v>195</v>
      </c>
      <c r="H6" s="247" t="s">
        <v>398</v>
      </c>
    </row>
    <row r="7" spans="1:8" x14ac:dyDescent="0.25">
      <c r="A7" s="247"/>
      <c r="B7" s="247"/>
      <c r="C7" s="247"/>
      <c r="D7" s="247"/>
      <c r="E7" s="247"/>
      <c r="F7" s="247"/>
      <c r="G7" s="247"/>
      <c r="H7" s="247"/>
    </row>
    <row r="8" spans="1:8" x14ac:dyDescent="0.25">
      <c r="A8" s="181" t="s">
        <v>189</v>
      </c>
      <c r="B8" s="181" t="s">
        <v>190</v>
      </c>
      <c r="C8" s="181" t="s">
        <v>191</v>
      </c>
      <c r="D8" s="181" t="s">
        <v>197</v>
      </c>
      <c r="E8" s="181" t="s">
        <v>399</v>
      </c>
      <c r="F8" s="181" t="s">
        <v>400</v>
      </c>
      <c r="G8" s="181" t="s">
        <v>401</v>
      </c>
      <c r="H8" s="181" t="s">
        <v>402</v>
      </c>
    </row>
    <row r="9" spans="1:8" ht="33" customHeight="1" x14ac:dyDescent="0.25">
      <c r="A9" s="182" t="s">
        <v>192</v>
      </c>
      <c r="B9" s="183" t="s">
        <v>469</v>
      </c>
      <c r="C9" s="184" t="s">
        <v>216</v>
      </c>
      <c r="D9" s="185">
        <f>'Összesítő bevétel eredeti'!B11</f>
        <v>38697782</v>
      </c>
      <c r="E9" s="186" t="s">
        <v>192</v>
      </c>
      <c r="F9" s="187" t="s">
        <v>199</v>
      </c>
      <c r="G9" s="188" t="s">
        <v>200</v>
      </c>
      <c r="H9" s="189">
        <f>'Összesítő kiadás eredeti'!C6</f>
        <v>13242000</v>
      </c>
    </row>
    <row r="10" spans="1:8" ht="48" customHeight="1" x14ac:dyDescent="0.25">
      <c r="A10" s="182" t="s">
        <v>193</v>
      </c>
      <c r="B10" s="183" t="s">
        <v>218</v>
      </c>
      <c r="C10" s="184" t="s">
        <v>219</v>
      </c>
      <c r="D10" s="185">
        <f>'Összesítő bevétel eredeti'!B26</f>
        <v>36432641</v>
      </c>
      <c r="E10" s="186" t="s">
        <v>193</v>
      </c>
      <c r="F10" s="187" t="s">
        <v>468</v>
      </c>
      <c r="G10" s="188" t="s">
        <v>202</v>
      </c>
      <c r="H10" s="189">
        <f>'Összesítő kiadás eredeti'!C11</f>
        <v>2332400</v>
      </c>
    </row>
    <row r="11" spans="1:8" ht="32.1" customHeight="1" x14ac:dyDescent="0.25">
      <c r="A11" s="182" t="s">
        <v>203</v>
      </c>
      <c r="B11" s="183" t="s">
        <v>221</v>
      </c>
      <c r="C11" s="184" t="s">
        <v>222</v>
      </c>
      <c r="D11" s="185">
        <f>'Összesítő bevétel eredeti'!B32</f>
        <v>3290000</v>
      </c>
      <c r="E11" s="186" t="s">
        <v>203</v>
      </c>
      <c r="F11" s="187" t="s">
        <v>204</v>
      </c>
      <c r="G11" s="188" t="s">
        <v>205</v>
      </c>
      <c r="H11" s="189">
        <f>'Összesítő kiadás eredeti'!C42</f>
        <v>25179500</v>
      </c>
    </row>
    <row r="12" spans="1:8" ht="35.25" customHeight="1" x14ac:dyDescent="0.25">
      <c r="A12" s="182" t="s">
        <v>206</v>
      </c>
      <c r="B12" s="183" t="s">
        <v>224</v>
      </c>
      <c r="C12" s="184" t="s">
        <v>225</v>
      </c>
      <c r="D12" s="185">
        <f>'Összesítő bevétel eredeti'!B37</f>
        <v>700000</v>
      </c>
      <c r="E12" s="186" t="s">
        <v>206</v>
      </c>
      <c r="F12" s="190" t="s">
        <v>207</v>
      </c>
      <c r="G12" s="188" t="s">
        <v>208</v>
      </c>
      <c r="H12" s="191">
        <f>'Összesítő kiadás eredeti'!C46</f>
        <v>4380000</v>
      </c>
    </row>
    <row r="13" spans="1:8" ht="32.1" customHeight="1" x14ac:dyDescent="0.25">
      <c r="A13" s="182" t="s">
        <v>209</v>
      </c>
      <c r="B13" s="182"/>
      <c r="C13" s="182"/>
      <c r="D13" s="192"/>
      <c r="E13" s="186" t="s">
        <v>209</v>
      </c>
      <c r="F13" s="187" t="s">
        <v>210</v>
      </c>
      <c r="G13" s="188" t="s">
        <v>211</v>
      </c>
      <c r="H13" s="191">
        <f>'Összesítő kiadás eredeti'!C54</f>
        <v>41565720</v>
      </c>
    </row>
    <row r="14" spans="1:8" ht="29.25" customHeight="1" x14ac:dyDescent="0.25">
      <c r="A14" s="193" t="s">
        <v>212</v>
      </c>
      <c r="B14" s="194" t="s">
        <v>221</v>
      </c>
      <c r="C14" s="194"/>
      <c r="D14" s="195">
        <f>SUM(D9:D13)</f>
        <v>79120423</v>
      </c>
      <c r="E14" s="196" t="s">
        <v>212</v>
      </c>
      <c r="F14" s="197" t="s">
        <v>213</v>
      </c>
      <c r="G14" s="198"/>
      <c r="H14" s="199">
        <f>SUM(H9:H13)</f>
        <v>86699620</v>
      </c>
    </row>
    <row r="15" spans="1:8" ht="40.5" customHeight="1" x14ac:dyDescent="0.25">
      <c r="A15" s="182" t="s">
        <v>214</v>
      </c>
      <c r="B15" s="183" t="s">
        <v>240</v>
      </c>
      <c r="C15" s="184" t="s">
        <v>241</v>
      </c>
      <c r="D15" s="185">
        <f>'Összesítő bevétel eredeti'!B13</f>
        <v>0</v>
      </c>
      <c r="E15" s="200" t="s">
        <v>214</v>
      </c>
      <c r="F15" s="187" t="s">
        <v>229</v>
      </c>
      <c r="G15" s="188" t="s">
        <v>230</v>
      </c>
      <c r="H15" s="201">
        <f>'Összesítő kiadás eredeti'!C59</f>
        <v>4581000</v>
      </c>
    </row>
    <row r="16" spans="1:8" ht="21" customHeight="1" x14ac:dyDescent="0.25">
      <c r="A16" s="182" t="s">
        <v>217</v>
      </c>
      <c r="B16" s="183" t="s">
        <v>243</v>
      </c>
      <c r="C16" s="184" t="s">
        <v>244</v>
      </c>
      <c r="D16" s="185">
        <v>0</v>
      </c>
      <c r="E16" s="186" t="s">
        <v>217</v>
      </c>
      <c r="F16" s="187" t="s">
        <v>232</v>
      </c>
      <c r="G16" s="188" t="s">
        <v>233</v>
      </c>
      <c r="H16" s="191">
        <f>'Összesítő kiadás eredeti'!C63</f>
        <v>10629000</v>
      </c>
    </row>
    <row r="17" spans="1:8" ht="45" customHeight="1" x14ac:dyDescent="0.25">
      <c r="A17" s="182" t="s">
        <v>220</v>
      </c>
      <c r="B17" s="183" t="s">
        <v>245</v>
      </c>
      <c r="C17" s="184" t="s">
        <v>246</v>
      </c>
      <c r="D17" s="185">
        <f>'Összesítő bevétel eredeti'!B39</f>
        <v>1498100</v>
      </c>
      <c r="E17" s="186" t="s">
        <v>220</v>
      </c>
      <c r="F17" s="187" t="s">
        <v>235</v>
      </c>
      <c r="G17" s="188" t="s">
        <v>236</v>
      </c>
      <c r="H17" s="191">
        <v>0</v>
      </c>
    </row>
    <row r="18" spans="1:8" ht="24" customHeight="1" x14ac:dyDescent="0.25">
      <c r="A18" s="193" t="s">
        <v>223</v>
      </c>
      <c r="B18" s="194" t="s">
        <v>243</v>
      </c>
      <c r="C18" s="194"/>
      <c r="D18" s="195">
        <f>SUM(D15:D17)</f>
        <v>1498100</v>
      </c>
      <c r="E18" s="196" t="s">
        <v>223</v>
      </c>
      <c r="F18" s="202" t="s">
        <v>238</v>
      </c>
      <c r="G18" s="202"/>
      <c r="H18" s="199">
        <f>SUM(H15:H17)</f>
        <v>15210000</v>
      </c>
    </row>
    <row r="19" spans="1:8" ht="20.25" customHeight="1" x14ac:dyDescent="0.25">
      <c r="A19" s="193" t="s">
        <v>226</v>
      </c>
      <c r="B19" s="193" t="s">
        <v>403</v>
      </c>
      <c r="C19" s="203" t="s">
        <v>404</v>
      </c>
      <c r="D19" s="204">
        <f>'Összesítő bevétel eredeti'!B42</f>
        <v>22171173</v>
      </c>
      <c r="E19" s="196" t="s">
        <v>226</v>
      </c>
      <c r="F19" s="205" t="s">
        <v>405</v>
      </c>
      <c r="G19" s="197" t="s">
        <v>406</v>
      </c>
      <c r="H19" s="206">
        <f>'Összesítő kiadás eredeti'!C64</f>
        <v>880076</v>
      </c>
    </row>
    <row r="20" spans="1:8" ht="32.1" customHeight="1" x14ac:dyDescent="0.25">
      <c r="A20" s="248" t="s">
        <v>407</v>
      </c>
      <c r="B20" s="248"/>
      <c r="C20" s="248"/>
      <c r="D20" s="207">
        <f>D14+D18+D19</f>
        <v>102789696</v>
      </c>
      <c r="E20" s="249" t="s">
        <v>408</v>
      </c>
      <c r="F20" s="250"/>
      <c r="G20" s="251"/>
      <c r="H20" s="208">
        <f>H14+H18+H19</f>
        <v>102789696</v>
      </c>
    </row>
    <row r="21" spans="1:8" x14ac:dyDescent="0.25">
      <c r="A21" s="48"/>
      <c r="B21" s="48"/>
      <c r="C21" s="48"/>
      <c r="D21" s="48"/>
      <c r="E21" s="48"/>
      <c r="F21" s="48"/>
      <c r="G21" s="48"/>
      <c r="H21" s="48"/>
    </row>
  </sheetData>
  <mergeCells count="15">
    <mergeCell ref="G6:G7"/>
    <mergeCell ref="H6:H7"/>
    <mergeCell ref="A20:C20"/>
    <mergeCell ref="E20:G20"/>
    <mergeCell ref="A1:H1"/>
    <mergeCell ref="A3:H3"/>
    <mergeCell ref="F4:H4"/>
    <mergeCell ref="A5:D5"/>
    <mergeCell ref="E5:H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C21" sqref="C21"/>
    </sheetView>
  </sheetViews>
  <sheetFormatPr defaultRowHeight="15" x14ac:dyDescent="0.25"/>
  <cols>
    <col min="2" max="2" width="37.5703125" customWidth="1"/>
    <col min="3" max="3" width="12.42578125" customWidth="1"/>
    <col min="4" max="5" width="16" customWidth="1"/>
    <col min="6" max="6" width="13.85546875" customWidth="1"/>
    <col min="7" max="7" width="15.7109375" customWidth="1"/>
  </cols>
  <sheetData>
    <row r="1" spans="1:7" x14ac:dyDescent="0.25">
      <c r="A1" s="254" t="s">
        <v>503</v>
      </c>
      <c r="B1" s="254"/>
      <c r="C1" s="254"/>
      <c r="D1" s="254"/>
      <c r="E1" s="254"/>
      <c r="F1" s="254"/>
      <c r="G1" s="254"/>
    </row>
    <row r="2" spans="1:7" x14ac:dyDescent="0.25">
      <c r="A2" s="48"/>
      <c r="B2" s="48"/>
      <c r="C2" s="48"/>
      <c r="D2" s="48"/>
      <c r="E2" s="48"/>
      <c r="F2" s="48"/>
      <c r="G2" s="48"/>
    </row>
    <row r="3" spans="1:7" x14ac:dyDescent="0.25">
      <c r="A3" s="238" t="s">
        <v>476</v>
      </c>
      <c r="B3" s="238"/>
      <c r="C3" s="238"/>
      <c r="D3" s="238"/>
      <c r="E3" s="238"/>
      <c r="F3" s="238"/>
      <c r="G3" s="238"/>
    </row>
    <row r="4" spans="1:7" x14ac:dyDescent="0.25">
      <c r="A4" s="48"/>
      <c r="B4" s="48"/>
      <c r="C4" s="48"/>
      <c r="D4" s="48"/>
      <c r="E4" s="48"/>
      <c r="F4" s="48"/>
      <c r="G4" s="48"/>
    </row>
    <row r="5" spans="1:7" x14ac:dyDescent="0.25">
      <c r="A5" s="48"/>
      <c r="B5" s="48"/>
      <c r="C5" s="48"/>
      <c r="D5" s="48"/>
      <c r="E5" s="48"/>
      <c r="F5" s="48"/>
      <c r="G5" s="118" t="s">
        <v>409</v>
      </c>
    </row>
    <row r="6" spans="1:7" ht="38.25" x14ac:dyDescent="0.25">
      <c r="A6" s="130" t="s">
        <v>187</v>
      </c>
      <c r="B6" s="131" t="s">
        <v>188</v>
      </c>
      <c r="C6" s="131" t="s">
        <v>194</v>
      </c>
      <c r="D6" s="131" t="s">
        <v>410</v>
      </c>
      <c r="E6" s="131" t="s">
        <v>415</v>
      </c>
      <c r="F6" s="131" t="s">
        <v>411</v>
      </c>
      <c r="G6" s="131" t="s">
        <v>412</v>
      </c>
    </row>
    <row r="7" spans="1:7" x14ac:dyDescent="0.25">
      <c r="A7" s="132" t="s">
        <v>189</v>
      </c>
      <c r="B7" s="133" t="s">
        <v>190</v>
      </c>
      <c r="C7" s="133" t="s">
        <v>191</v>
      </c>
      <c r="D7" s="133" t="s">
        <v>197</v>
      </c>
      <c r="E7" s="133"/>
      <c r="F7" s="133" t="s">
        <v>399</v>
      </c>
      <c r="G7" s="133" t="s">
        <v>400</v>
      </c>
    </row>
    <row r="8" spans="1:7" x14ac:dyDescent="0.25">
      <c r="A8" s="50" t="s">
        <v>192</v>
      </c>
      <c r="B8" s="134" t="s">
        <v>256</v>
      </c>
      <c r="C8" s="135">
        <f>SUM(D8:G8)</f>
        <v>5</v>
      </c>
      <c r="D8" s="135">
        <v>0</v>
      </c>
      <c r="E8" s="135"/>
      <c r="F8" s="135">
        <v>0</v>
      </c>
      <c r="G8" s="135">
        <v>5</v>
      </c>
    </row>
    <row r="9" spans="1:7" ht="25.5" x14ac:dyDescent="0.25">
      <c r="A9" s="50" t="s">
        <v>193</v>
      </c>
      <c r="B9" s="134" t="s">
        <v>414</v>
      </c>
      <c r="C9" s="135">
        <f>SUM(D9:G9)</f>
        <v>0.5</v>
      </c>
      <c r="D9" s="135">
        <v>0</v>
      </c>
      <c r="E9" s="135"/>
      <c r="F9" s="135">
        <v>0.5</v>
      </c>
      <c r="G9" s="135">
        <v>0</v>
      </c>
    </row>
    <row r="10" spans="1:7" x14ac:dyDescent="0.25">
      <c r="A10" s="50" t="s">
        <v>203</v>
      </c>
      <c r="B10" s="134" t="s">
        <v>259</v>
      </c>
      <c r="C10" s="135">
        <f>SUM(D10:G10)</f>
        <v>1</v>
      </c>
      <c r="D10" s="135">
        <v>0</v>
      </c>
      <c r="E10" s="135"/>
      <c r="F10" s="135">
        <v>1</v>
      </c>
      <c r="G10" s="135">
        <v>0</v>
      </c>
    </row>
    <row r="11" spans="1:7" x14ac:dyDescent="0.25">
      <c r="A11" s="50" t="s">
        <v>206</v>
      </c>
      <c r="B11" s="134" t="s">
        <v>413</v>
      </c>
      <c r="C11" s="135">
        <f>SUM(D11:G11)</f>
        <v>1</v>
      </c>
      <c r="D11" s="135">
        <v>0</v>
      </c>
      <c r="E11" s="135"/>
      <c r="F11" s="135">
        <v>1</v>
      </c>
      <c r="G11" s="135">
        <v>0</v>
      </c>
    </row>
    <row r="12" spans="1:7" x14ac:dyDescent="0.25">
      <c r="A12" s="50"/>
      <c r="B12" s="134" t="s">
        <v>477</v>
      </c>
      <c r="C12" s="135">
        <f>SUM(D12:G12)</f>
        <v>1.5</v>
      </c>
      <c r="D12" s="135">
        <v>0</v>
      </c>
      <c r="E12" s="135">
        <v>1</v>
      </c>
      <c r="F12" s="135">
        <v>0.5</v>
      </c>
      <c r="G12" s="135"/>
    </row>
    <row r="13" spans="1:7" x14ac:dyDescent="0.25">
      <c r="A13" s="50" t="s">
        <v>212</v>
      </c>
      <c r="B13" s="134" t="s">
        <v>194</v>
      </c>
      <c r="C13" s="135">
        <f>SUM(C8:C12)</f>
        <v>9</v>
      </c>
      <c r="D13" s="135">
        <f>SUM(D8:D12)</f>
        <v>0</v>
      </c>
      <c r="E13" s="135"/>
      <c r="F13" s="135">
        <f>SUM(F8:F12)</f>
        <v>3</v>
      </c>
      <c r="G13" s="135">
        <f>SUM(G8:G12)</f>
        <v>5</v>
      </c>
    </row>
  </sheetData>
  <mergeCells count="2">
    <mergeCell ref="A1:G1"/>
    <mergeCell ref="A3:G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5" x14ac:dyDescent="0.25"/>
  <cols>
    <col min="1" max="1" width="25" customWidth="1"/>
    <col min="2" max="2" width="23.42578125" customWidth="1"/>
    <col min="3" max="3" width="25.42578125" customWidth="1"/>
  </cols>
  <sheetData>
    <row r="1" spans="1:3" x14ac:dyDescent="0.25">
      <c r="A1" s="48" t="s">
        <v>504</v>
      </c>
    </row>
    <row r="3" spans="1:3" x14ac:dyDescent="0.25">
      <c r="A3" s="232" t="s">
        <v>416</v>
      </c>
      <c r="B3" s="232"/>
      <c r="C3" s="232"/>
    </row>
    <row r="5" spans="1:3" ht="15.75" x14ac:dyDescent="0.25">
      <c r="A5" s="136"/>
      <c r="B5" s="136"/>
      <c r="C5" s="137" t="s">
        <v>315</v>
      </c>
    </row>
    <row r="6" spans="1:3" ht="15.75" x14ac:dyDescent="0.25">
      <c r="A6" s="255" t="s">
        <v>188</v>
      </c>
      <c r="B6" s="255" t="s">
        <v>196</v>
      </c>
      <c r="C6" s="255"/>
    </row>
    <row r="7" spans="1:3" ht="15.75" x14ac:dyDescent="0.25">
      <c r="A7" s="255"/>
      <c r="B7" s="138" t="s">
        <v>417</v>
      </c>
      <c r="C7" s="138" t="s">
        <v>418</v>
      </c>
    </row>
    <row r="8" spans="1:3" ht="15.75" x14ac:dyDescent="0.25">
      <c r="A8" s="139">
        <v>0</v>
      </c>
      <c r="B8" s="139">
        <v>0</v>
      </c>
      <c r="C8" s="140">
        <v>0</v>
      </c>
    </row>
  </sheetData>
  <mergeCells count="3">
    <mergeCell ref="A3:C3"/>
    <mergeCell ref="A6:A7"/>
    <mergeCell ref="B6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19" zoomScaleNormal="100" workbookViewId="0">
      <selection activeCell="A2" sqref="A2:O2"/>
    </sheetView>
  </sheetViews>
  <sheetFormatPr defaultRowHeight="15" x14ac:dyDescent="0.25"/>
  <cols>
    <col min="2" max="2" width="21.7109375" customWidth="1"/>
    <col min="3" max="3" width="7.28515625" customWidth="1"/>
    <col min="4" max="4" width="17.28515625" customWidth="1"/>
    <col min="5" max="5" width="14.140625" customWidth="1"/>
    <col min="6" max="6" width="13.140625" customWidth="1"/>
    <col min="7" max="7" width="15.140625" customWidth="1"/>
    <col min="8" max="9" width="14.28515625" customWidth="1"/>
    <col min="10" max="10" width="12.85546875" customWidth="1"/>
    <col min="11" max="11" width="14.42578125" customWidth="1"/>
    <col min="12" max="12" width="13.85546875" customWidth="1"/>
    <col min="13" max="13" width="15.5703125" customWidth="1"/>
    <col min="14" max="14" width="13.28515625" customWidth="1"/>
    <col min="15" max="15" width="14.140625" customWidth="1"/>
    <col min="16" max="16" width="12.7109375" customWidth="1"/>
  </cols>
  <sheetData>
    <row r="1" spans="1:16" x14ac:dyDescent="0.25">
      <c r="A1" s="239" t="s">
        <v>505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48"/>
      <c r="N1" s="48"/>
      <c r="O1" s="48"/>
      <c r="P1" s="48"/>
    </row>
    <row r="2" spans="1:16" x14ac:dyDescent="0.25">
      <c r="A2" s="240" t="s">
        <v>506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48"/>
    </row>
    <row r="3" spans="1:16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52" t="s">
        <v>315</v>
      </c>
      <c r="O3" s="252"/>
      <c r="P3" s="252"/>
    </row>
    <row r="4" spans="1:16" x14ac:dyDescent="0.25">
      <c r="A4" s="132" t="s">
        <v>187</v>
      </c>
      <c r="B4" s="132" t="s">
        <v>188</v>
      </c>
      <c r="C4" s="132" t="s">
        <v>419</v>
      </c>
      <c r="D4" s="132" t="s">
        <v>420</v>
      </c>
      <c r="E4" s="132" t="s">
        <v>421</v>
      </c>
      <c r="F4" s="132" t="s">
        <v>422</v>
      </c>
      <c r="G4" s="132" t="s">
        <v>423</v>
      </c>
      <c r="H4" s="132" t="s">
        <v>424</v>
      </c>
      <c r="I4" s="132" t="s">
        <v>425</v>
      </c>
      <c r="J4" s="132" t="s">
        <v>426</v>
      </c>
      <c r="K4" s="132" t="s">
        <v>427</v>
      </c>
      <c r="L4" s="132" t="s">
        <v>428</v>
      </c>
      <c r="M4" s="132" t="s">
        <v>429</v>
      </c>
      <c r="N4" s="132" t="s">
        <v>430</v>
      </c>
      <c r="O4" s="132" t="s">
        <v>431</v>
      </c>
      <c r="P4" s="132" t="s">
        <v>432</v>
      </c>
    </row>
    <row r="5" spans="1:16" x14ac:dyDescent="0.25">
      <c r="A5" s="132" t="s">
        <v>189</v>
      </c>
      <c r="B5" s="132" t="s">
        <v>190</v>
      </c>
      <c r="C5" s="132" t="s">
        <v>191</v>
      </c>
      <c r="D5" s="132" t="s">
        <v>197</v>
      </c>
      <c r="E5" s="132" t="s">
        <v>399</v>
      </c>
      <c r="F5" s="132" t="s">
        <v>433</v>
      </c>
      <c r="G5" s="132" t="s">
        <v>401</v>
      </c>
      <c r="H5" s="132" t="s">
        <v>402</v>
      </c>
      <c r="I5" s="132" t="s">
        <v>434</v>
      </c>
      <c r="J5" s="132" t="s">
        <v>435</v>
      </c>
      <c r="K5" s="132" t="s">
        <v>436</v>
      </c>
      <c r="L5" s="132" t="s">
        <v>437</v>
      </c>
      <c r="M5" s="132" t="s">
        <v>438</v>
      </c>
      <c r="N5" s="132" t="s">
        <v>439</v>
      </c>
      <c r="O5" s="132" t="s">
        <v>440</v>
      </c>
      <c r="P5" s="132" t="s">
        <v>441</v>
      </c>
    </row>
    <row r="6" spans="1:16" x14ac:dyDescent="0.25">
      <c r="A6" s="50" t="s">
        <v>192</v>
      </c>
      <c r="B6" s="55" t="s">
        <v>199</v>
      </c>
      <c r="C6" s="56" t="s">
        <v>200</v>
      </c>
      <c r="D6" s="127">
        <f>'Összesítő kiadás eredeti'!C6</f>
        <v>13242000</v>
      </c>
      <c r="E6" s="141">
        <f>$D6/12</f>
        <v>1103500</v>
      </c>
      <c r="F6" s="141">
        <f>D6/12</f>
        <v>1103500</v>
      </c>
      <c r="G6" s="141">
        <f t="shared" ref="G6:P21" si="0">$D6/12</f>
        <v>1103500</v>
      </c>
      <c r="H6" s="141">
        <f t="shared" si="0"/>
        <v>1103500</v>
      </c>
      <c r="I6" s="141">
        <f t="shared" si="0"/>
        <v>1103500</v>
      </c>
      <c r="J6" s="141">
        <f t="shared" si="0"/>
        <v>1103500</v>
      </c>
      <c r="K6" s="141">
        <f t="shared" si="0"/>
        <v>1103500</v>
      </c>
      <c r="L6" s="141">
        <f t="shared" si="0"/>
        <v>1103500</v>
      </c>
      <c r="M6" s="141">
        <f t="shared" si="0"/>
        <v>1103500</v>
      </c>
      <c r="N6" s="141">
        <f t="shared" si="0"/>
        <v>1103500</v>
      </c>
      <c r="O6" s="141">
        <f t="shared" si="0"/>
        <v>1103500</v>
      </c>
      <c r="P6" s="141">
        <f t="shared" si="0"/>
        <v>1103500</v>
      </c>
    </row>
    <row r="7" spans="1:16" ht="36.75" customHeight="1" x14ac:dyDescent="0.25">
      <c r="A7" s="50" t="s">
        <v>193</v>
      </c>
      <c r="B7" s="55" t="s">
        <v>201</v>
      </c>
      <c r="C7" s="56" t="s">
        <v>202</v>
      </c>
      <c r="D7" s="127">
        <f>'Összesítő kiadás eredeti'!C11</f>
        <v>2332400</v>
      </c>
      <c r="E7" s="141">
        <f t="shared" ref="E7:E23" si="1">$D7/12</f>
        <v>194366.66666666666</v>
      </c>
      <c r="F7" s="141">
        <f t="shared" ref="F7:F23" si="2">D7/12</f>
        <v>194366.66666666666</v>
      </c>
      <c r="G7" s="141">
        <f t="shared" si="0"/>
        <v>194366.66666666666</v>
      </c>
      <c r="H7" s="141">
        <f t="shared" si="0"/>
        <v>194366.66666666666</v>
      </c>
      <c r="I7" s="141">
        <f t="shared" si="0"/>
        <v>194366.66666666666</v>
      </c>
      <c r="J7" s="141">
        <f t="shared" si="0"/>
        <v>194366.66666666666</v>
      </c>
      <c r="K7" s="141">
        <f t="shared" si="0"/>
        <v>194366.66666666666</v>
      </c>
      <c r="L7" s="141">
        <f t="shared" si="0"/>
        <v>194366.66666666666</v>
      </c>
      <c r="M7" s="141">
        <f t="shared" si="0"/>
        <v>194366.66666666666</v>
      </c>
      <c r="N7" s="141">
        <f t="shared" si="0"/>
        <v>194366.66666666666</v>
      </c>
      <c r="O7" s="141">
        <f t="shared" si="0"/>
        <v>194366.66666666666</v>
      </c>
      <c r="P7" s="141">
        <f t="shared" si="0"/>
        <v>194366.66666666666</v>
      </c>
    </row>
    <row r="8" spans="1:16" x14ac:dyDescent="0.25">
      <c r="A8" s="50" t="s">
        <v>203</v>
      </c>
      <c r="B8" s="55" t="s">
        <v>204</v>
      </c>
      <c r="C8" s="56" t="s">
        <v>205</v>
      </c>
      <c r="D8" s="127">
        <f>'Összesítő kiadás eredeti'!C42</f>
        <v>25179500</v>
      </c>
      <c r="E8" s="141">
        <f t="shared" si="1"/>
        <v>2098291.6666666665</v>
      </c>
      <c r="F8" s="141">
        <f t="shared" si="2"/>
        <v>2098291.6666666665</v>
      </c>
      <c r="G8" s="141">
        <f t="shared" si="0"/>
        <v>2098291.6666666665</v>
      </c>
      <c r="H8" s="141">
        <f t="shared" si="0"/>
        <v>2098291.6666666665</v>
      </c>
      <c r="I8" s="141">
        <f t="shared" si="0"/>
        <v>2098291.6666666665</v>
      </c>
      <c r="J8" s="141">
        <f t="shared" si="0"/>
        <v>2098291.6666666665</v>
      </c>
      <c r="K8" s="141">
        <f t="shared" si="0"/>
        <v>2098291.6666666665</v>
      </c>
      <c r="L8" s="141">
        <f t="shared" si="0"/>
        <v>2098291.6666666665</v>
      </c>
      <c r="M8" s="141">
        <f t="shared" si="0"/>
        <v>2098291.6666666665</v>
      </c>
      <c r="N8" s="141">
        <f t="shared" si="0"/>
        <v>2098291.6666666665</v>
      </c>
      <c r="O8" s="141">
        <f t="shared" si="0"/>
        <v>2098291.6666666665</v>
      </c>
      <c r="P8" s="141">
        <f t="shared" si="0"/>
        <v>2098291.6666666665</v>
      </c>
    </row>
    <row r="9" spans="1:16" ht="25.5" x14ac:dyDescent="0.25">
      <c r="A9" s="50" t="s">
        <v>206</v>
      </c>
      <c r="B9" s="58" t="s">
        <v>207</v>
      </c>
      <c r="C9" s="56" t="s">
        <v>208</v>
      </c>
      <c r="D9" s="128">
        <f>'Összesítő kiadás eredeti'!C46</f>
        <v>4380000</v>
      </c>
      <c r="E9" s="141">
        <f t="shared" si="1"/>
        <v>365000</v>
      </c>
      <c r="F9" s="141">
        <f t="shared" si="2"/>
        <v>365000</v>
      </c>
      <c r="G9" s="141">
        <f t="shared" si="0"/>
        <v>365000</v>
      </c>
      <c r="H9" s="141">
        <f t="shared" si="0"/>
        <v>365000</v>
      </c>
      <c r="I9" s="141">
        <f t="shared" si="0"/>
        <v>365000</v>
      </c>
      <c r="J9" s="141">
        <f t="shared" si="0"/>
        <v>365000</v>
      </c>
      <c r="K9" s="141">
        <f t="shared" si="0"/>
        <v>365000</v>
      </c>
      <c r="L9" s="141">
        <f t="shared" si="0"/>
        <v>365000</v>
      </c>
      <c r="M9" s="141">
        <f t="shared" si="0"/>
        <v>365000</v>
      </c>
      <c r="N9" s="141">
        <f t="shared" si="0"/>
        <v>365000</v>
      </c>
      <c r="O9" s="141">
        <f t="shared" si="0"/>
        <v>365000</v>
      </c>
      <c r="P9" s="141">
        <f t="shared" si="0"/>
        <v>365000</v>
      </c>
    </row>
    <row r="10" spans="1:16" ht="25.5" x14ac:dyDescent="0.25">
      <c r="A10" s="50" t="s">
        <v>209</v>
      </c>
      <c r="B10" s="60" t="s">
        <v>210</v>
      </c>
      <c r="C10" s="56" t="s">
        <v>211</v>
      </c>
      <c r="D10" s="128">
        <f>'Összesítő kiadás eredeti'!C54</f>
        <v>41565720</v>
      </c>
      <c r="E10" s="141">
        <f t="shared" si="1"/>
        <v>3463810</v>
      </c>
      <c r="F10" s="141">
        <f t="shared" si="2"/>
        <v>3463810</v>
      </c>
      <c r="G10" s="141">
        <f t="shared" si="0"/>
        <v>3463810</v>
      </c>
      <c r="H10" s="141">
        <f t="shared" si="0"/>
        <v>3463810</v>
      </c>
      <c r="I10" s="141">
        <f t="shared" si="0"/>
        <v>3463810</v>
      </c>
      <c r="J10" s="141">
        <f t="shared" si="0"/>
        <v>3463810</v>
      </c>
      <c r="K10" s="141">
        <f t="shared" si="0"/>
        <v>3463810</v>
      </c>
      <c r="L10" s="141">
        <f t="shared" si="0"/>
        <v>3463810</v>
      </c>
      <c r="M10" s="141">
        <f t="shared" si="0"/>
        <v>3463810</v>
      </c>
      <c r="N10" s="141">
        <f t="shared" si="0"/>
        <v>3463810</v>
      </c>
      <c r="O10" s="141">
        <f t="shared" si="0"/>
        <v>3463810</v>
      </c>
      <c r="P10" s="141">
        <f t="shared" si="0"/>
        <v>3463810</v>
      </c>
    </row>
    <row r="11" spans="1:16" x14ac:dyDescent="0.25">
      <c r="A11" s="50" t="s">
        <v>212</v>
      </c>
      <c r="B11" s="55" t="s">
        <v>229</v>
      </c>
      <c r="C11" s="56" t="s">
        <v>230</v>
      </c>
      <c r="D11" s="128">
        <f>'Összesítő kiadás eredeti'!C59</f>
        <v>4581000</v>
      </c>
      <c r="E11" s="141">
        <f t="shared" si="1"/>
        <v>381750</v>
      </c>
      <c r="F11" s="141">
        <f t="shared" si="2"/>
        <v>381750</v>
      </c>
      <c r="G11" s="141">
        <f t="shared" si="0"/>
        <v>381750</v>
      </c>
      <c r="H11" s="141">
        <f t="shared" si="0"/>
        <v>381750</v>
      </c>
      <c r="I11" s="141">
        <f t="shared" si="0"/>
        <v>381750</v>
      </c>
      <c r="J11" s="141">
        <f t="shared" si="0"/>
        <v>381750</v>
      </c>
      <c r="K11" s="141">
        <f t="shared" si="0"/>
        <v>381750</v>
      </c>
      <c r="L11" s="141">
        <f t="shared" si="0"/>
        <v>381750</v>
      </c>
      <c r="M11" s="141">
        <f t="shared" si="0"/>
        <v>381750</v>
      </c>
      <c r="N11" s="141">
        <f t="shared" si="0"/>
        <v>381750</v>
      </c>
      <c r="O11" s="141">
        <f t="shared" si="0"/>
        <v>381750</v>
      </c>
      <c r="P11" s="141">
        <f t="shared" si="0"/>
        <v>381750</v>
      </c>
    </row>
    <row r="12" spans="1:16" x14ac:dyDescent="0.25">
      <c r="A12" s="50" t="s">
        <v>214</v>
      </c>
      <c r="B12" s="55" t="s">
        <v>232</v>
      </c>
      <c r="C12" s="56" t="s">
        <v>233</v>
      </c>
      <c r="D12" s="128">
        <f>'Összesítő kiadás eredeti'!C63</f>
        <v>10629000</v>
      </c>
      <c r="E12" s="141">
        <v>0</v>
      </c>
      <c r="F12" s="141">
        <v>0</v>
      </c>
      <c r="G12" s="141">
        <v>0</v>
      </c>
      <c r="H12" s="141">
        <v>0</v>
      </c>
      <c r="I12" s="141">
        <v>2000000</v>
      </c>
      <c r="J12" s="141">
        <v>0</v>
      </c>
      <c r="K12" s="141">
        <v>2000000</v>
      </c>
      <c r="L12" s="141">
        <v>0</v>
      </c>
      <c r="M12" s="141">
        <v>2000000</v>
      </c>
      <c r="N12" s="141">
        <v>3239000</v>
      </c>
      <c r="O12" s="141">
        <v>0</v>
      </c>
      <c r="P12" s="141">
        <v>0</v>
      </c>
    </row>
    <row r="13" spans="1:16" ht="25.5" x14ac:dyDescent="0.25">
      <c r="A13" s="50" t="s">
        <v>217</v>
      </c>
      <c r="B13" s="60" t="s">
        <v>235</v>
      </c>
      <c r="C13" s="56" t="s">
        <v>236</v>
      </c>
      <c r="D13" s="128"/>
      <c r="E13" s="141">
        <f t="shared" si="1"/>
        <v>0</v>
      </c>
      <c r="F13" s="141">
        <f t="shared" si="2"/>
        <v>0</v>
      </c>
      <c r="G13" s="141">
        <f t="shared" si="0"/>
        <v>0</v>
      </c>
      <c r="H13" s="141">
        <f t="shared" si="0"/>
        <v>0</v>
      </c>
      <c r="I13" s="141">
        <f t="shared" si="0"/>
        <v>0</v>
      </c>
      <c r="J13" s="141">
        <f t="shared" si="0"/>
        <v>0</v>
      </c>
      <c r="K13" s="141">
        <f t="shared" si="0"/>
        <v>0</v>
      </c>
      <c r="L13" s="141">
        <f t="shared" si="0"/>
        <v>0</v>
      </c>
      <c r="M13" s="141">
        <f t="shared" si="0"/>
        <v>0</v>
      </c>
      <c r="N13" s="141">
        <f t="shared" si="0"/>
        <v>0</v>
      </c>
      <c r="O13" s="141">
        <f t="shared" si="0"/>
        <v>0</v>
      </c>
      <c r="P13" s="141">
        <f t="shared" si="0"/>
        <v>0</v>
      </c>
    </row>
    <row r="14" spans="1:16" x14ac:dyDescent="0.25">
      <c r="A14" s="50" t="s">
        <v>220</v>
      </c>
      <c r="B14" s="142" t="s">
        <v>405</v>
      </c>
      <c r="C14" s="143" t="s">
        <v>406</v>
      </c>
      <c r="D14" s="129">
        <f>'Összesítő kiadás eredeti'!C64</f>
        <v>880076</v>
      </c>
      <c r="E14" s="141">
        <v>1523000</v>
      </c>
      <c r="F14" s="141">
        <f t="shared" si="2"/>
        <v>73339.666666666672</v>
      </c>
      <c r="G14" s="141">
        <f t="shared" si="0"/>
        <v>73339.666666666672</v>
      </c>
      <c r="H14" s="141">
        <f t="shared" si="0"/>
        <v>73339.666666666672</v>
      </c>
      <c r="I14" s="141">
        <f t="shared" si="0"/>
        <v>73339.666666666672</v>
      </c>
      <c r="J14" s="141">
        <f t="shared" si="0"/>
        <v>73339.666666666672</v>
      </c>
      <c r="K14" s="141">
        <f t="shared" si="0"/>
        <v>73339.666666666672</v>
      </c>
      <c r="L14" s="141">
        <f t="shared" si="0"/>
        <v>73339.666666666672</v>
      </c>
      <c r="M14" s="141">
        <f t="shared" si="0"/>
        <v>73339.666666666672</v>
      </c>
      <c r="N14" s="141">
        <f t="shared" si="0"/>
        <v>73339.666666666672</v>
      </c>
      <c r="O14" s="141">
        <f t="shared" si="0"/>
        <v>73339.666666666672</v>
      </c>
      <c r="P14" s="141">
        <f t="shared" si="0"/>
        <v>73339.666666666672</v>
      </c>
    </row>
    <row r="15" spans="1:16" x14ac:dyDescent="0.25">
      <c r="A15" s="50" t="s">
        <v>223</v>
      </c>
      <c r="B15" s="256" t="s">
        <v>396</v>
      </c>
      <c r="C15" s="256"/>
      <c r="D15" s="141">
        <f>SUM(D6:D14)</f>
        <v>102789696</v>
      </c>
      <c r="E15" s="141">
        <f t="shared" ref="E15:P15" si="3">SUM(E6:E14)</f>
        <v>9129718.3333333321</v>
      </c>
      <c r="F15" s="141">
        <f t="shared" si="3"/>
        <v>7680058</v>
      </c>
      <c r="G15" s="141">
        <f t="shared" si="3"/>
        <v>7680058</v>
      </c>
      <c r="H15" s="141">
        <f t="shared" si="3"/>
        <v>7680058</v>
      </c>
      <c r="I15" s="141">
        <f t="shared" si="3"/>
        <v>9680057.9999999981</v>
      </c>
      <c r="J15" s="141">
        <f t="shared" si="3"/>
        <v>7680058</v>
      </c>
      <c r="K15" s="141">
        <f t="shared" si="3"/>
        <v>9680057.9999999981</v>
      </c>
      <c r="L15" s="141">
        <f t="shared" si="3"/>
        <v>7680058</v>
      </c>
      <c r="M15" s="141">
        <f t="shared" si="3"/>
        <v>9680057.9999999981</v>
      </c>
      <c r="N15" s="141">
        <f t="shared" si="3"/>
        <v>10919057.999999998</v>
      </c>
      <c r="O15" s="141">
        <f t="shared" si="3"/>
        <v>7680058</v>
      </c>
      <c r="P15" s="141">
        <f t="shared" si="3"/>
        <v>7680058</v>
      </c>
    </row>
    <row r="16" spans="1:16" ht="34.5" customHeight="1" x14ac:dyDescent="0.25">
      <c r="A16" s="50" t="s">
        <v>226</v>
      </c>
      <c r="B16" s="55" t="s">
        <v>215</v>
      </c>
      <c r="C16" s="56" t="s">
        <v>216</v>
      </c>
      <c r="D16" s="128">
        <f>'Összesítő bevétel eredeti'!B11</f>
        <v>38697782</v>
      </c>
      <c r="E16" s="141">
        <f t="shared" si="1"/>
        <v>3224815.1666666665</v>
      </c>
      <c r="F16" s="141">
        <f t="shared" si="2"/>
        <v>3224815.1666666665</v>
      </c>
      <c r="G16" s="141">
        <f t="shared" si="0"/>
        <v>3224815.1666666665</v>
      </c>
      <c r="H16" s="141">
        <f t="shared" si="0"/>
        <v>3224815.1666666665</v>
      </c>
      <c r="I16" s="141">
        <f t="shared" si="0"/>
        <v>3224815.1666666665</v>
      </c>
      <c r="J16" s="141">
        <f t="shared" si="0"/>
        <v>3224815.1666666665</v>
      </c>
      <c r="K16" s="141">
        <f t="shared" si="0"/>
        <v>3224815.1666666665</v>
      </c>
      <c r="L16" s="141">
        <f t="shared" si="0"/>
        <v>3224815.1666666665</v>
      </c>
      <c r="M16" s="141">
        <f t="shared" si="0"/>
        <v>3224815.1666666665</v>
      </c>
      <c r="N16" s="141">
        <f t="shared" si="0"/>
        <v>3224815.1666666665</v>
      </c>
      <c r="O16" s="141">
        <f t="shared" si="0"/>
        <v>3224815.1666666665</v>
      </c>
      <c r="P16" s="141">
        <f t="shared" si="0"/>
        <v>3224815.1666666665</v>
      </c>
    </row>
    <row r="17" spans="1:16" ht="51" x14ac:dyDescent="0.25">
      <c r="A17" s="50" t="s">
        <v>228</v>
      </c>
      <c r="B17" s="55" t="s">
        <v>240</v>
      </c>
      <c r="C17" s="56" t="s">
        <v>241</v>
      </c>
      <c r="D17" s="128">
        <v>0</v>
      </c>
      <c r="E17" s="141">
        <f t="shared" si="1"/>
        <v>0</v>
      </c>
      <c r="F17" s="141">
        <f t="shared" si="2"/>
        <v>0</v>
      </c>
      <c r="G17" s="141">
        <f t="shared" si="0"/>
        <v>0</v>
      </c>
      <c r="H17" s="141">
        <f t="shared" si="0"/>
        <v>0</v>
      </c>
      <c r="I17" s="141">
        <f t="shared" si="0"/>
        <v>0</v>
      </c>
      <c r="J17" s="141">
        <f t="shared" si="0"/>
        <v>0</v>
      </c>
      <c r="K17" s="141">
        <f t="shared" si="0"/>
        <v>0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0</v>
      </c>
      <c r="P17" s="141">
        <f t="shared" si="0"/>
        <v>0</v>
      </c>
    </row>
    <row r="18" spans="1:16" x14ac:dyDescent="0.25">
      <c r="A18" s="50" t="s">
        <v>231</v>
      </c>
      <c r="B18" s="55" t="s">
        <v>218</v>
      </c>
      <c r="C18" s="56" t="s">
        <v>219</v>
      </c>
      <c r="D18" s="128">
        <f>'Összesítő bevétel eredeti'!B26</f>
        <v>36432641</v>
      </c>
      <c r="E18" s="141">
        <v>200000</v>
      </c>
      <c r="F18" s="141">
        <v>500000</v>
      </c>
      <c r="G18" s="141">
        <v>15000000</v>
      </c>
      <c r="H18" s="141">
        <v>200000</v>
      </c>
      <c r="I18" s="141">
        <v>3000000</v>
      </c>
      <c r="J18" s="141">
        <v>0</v>
      </c>
      <c r="K18" s="141">
        <v>200000</v>
      </c>
      <c r="L18" s="141">
        <v>200000</v>
      </c>
      <c r="M18" s="141">
        <v>15000000</v>
      </c>
      <c r="N18" s="141">
        <v>200000</v>
      </c>
      <c r="O18" s="141">
        <v>200000</v>
      </c>
      <c r="P18" s="141">
        <v>1732641</v>
      </c>
    </row>
    <row r="19" spans="1:16" x14ac:dyDescent="0.25">
      <c r="A19" s="50" t="s">
        <v>234</v>
      </c>
      <c r="B19" s="55" t="s">
        <v>221</v>
      </c>
      <c r="C19" s="56" t="s">
        <v>222</v>
      </c>
      <c r="D19" s="128">
        <f>'Összesítő bevétel eredeti'!B32</f>
        <v>3290000</v>
      </c>
      <c r="E19" s="141">
        <f t="shared" si="1"/>
        <v>274166.66666666669</v>
      </c>
      <c r="F19" s="141">
        <f t="shared" si="2"/>
        <v>274166.66666666669</v>
      </c>
      <c r="G19" s="141">
        <f t="shared" si="0"/>
        <v>274166.66666666669</v>
      </c>
      <c r="H19" s="141">
        <f t="shared" si="0"/>
        <v>274166.66666666669</v>
      </c>
      <c r="I19" s="141">
        <f t="shared" si="0"/>
        <v>274166.66666666669</v>
      </c>
      <c r="J19" s="141">
        <f t="shared" si="0"/>
        <v>274166.66666666669</v>
      </c>
      <c r="K19" s="141">
        <f t="shared" si="0"/>
        <v>274166.66666666669</v>
      </c>
      <c r="L19" s="141">
        <f t="shared" si="0"/>
        <v>274166.66666666669</v>
      </c>
      <c r="M19" s="141">
        <f t="shared" si="0"/>
        <v>274166.66666666669</v>
      </c>
      <c r="N19" s="141">
        <f t="shared" si="0"/>
        <v>274166.66666666669</v>
      </c>
      <c r="O19" s="141">
        <f t="shared" si="0"/>
        <v>274166.66666666669</v>
      </c>
      <c r="P19" s="141">
        <f t="shared" si="0"/>
        <v>274166.66666666669</v>
      </c>
    </row>
    <row r="20" spans="1:16" x14ac:dyDescent="0.25">
      <c r="A20" s="50" t="s">
        <v>237</v>
      </c>
      <c r="B20" s="55" t="s">
        <v>243</v>
      </c>
      <c r="C20" s="56" t="s">
        <v>244</v>
      </c>
      <c r="D20" s="128"/>
      <c r="E20" s="141">
        <f t="shared" si="1"/>
        <v>0</v>
      </c>
      <c r="F20" s="141">
        <f t="shared" si="2"/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41">
        <f t="shared" si="0"/>
        <v>0</v>
      </c>
      <c r="L20" s="141">
        <f t="shared" si="0"/>
        <v>0</v>
      </c>
      <c r="M20" s="141">
        <f t="shared" si="0"/>
        <v>0</v>
      </c>
      <c r="N20" s="141">
        <f t="shared" si="0"/>
        <v>0</v>
      </c>
      <c r="O20" s="141">
        <f t="shared" si="0"/>
        <v>0</v>
      </c>
      <c r="P20" s="141">
        <f t="shared" si="0"/>
        <v>0</v>
      </c>
    </row>
    <row r="21" spans="1:16" ht="25.5" x14ac:dyDescent="0.25">
      <c r="A21" s="50" t="s">
        <v>239</v>
      </c>
      <c r="B21" s="55" t="s">
        <v>224</v>
      </c>
      <c r="C21" s="56" t="s">
        <v>225</v>
      </c>
      <c r="D21" s="128">
        <f>'Összesítő bevétel eredeti'!B37</f>
        <v>700000</v>
      </c>
      <c r="E21" s="141">
        <f t="shared" si="1"/>
        <v>58333.333333333336</v>
      </c>
      <c r="F21" s="141">
        <f t="shared" si="2"/>
        <v>58333.333333333336</v>
      </c>
      <c r="G21" s="141">
        <f t="shared" si="0"/>
        <v>58333.333333333336</v>
      </c>
      <c r="H21" s="141">
        <f t="shared" si="0"/>
        <v>58333.333333333336</v>
      </c>
      <c r="I21" s="141">
        <f t="shared" si="0"/>
        <v>58333.333333333336</v>
      </c>
      <c r="J21" s="141">
        <f t="shared" si="0"/>
        <v>58333.333333333336</v>
      </c>
      <c r="K21" s="141">
        <f t="shared" si="0"/>
        <v>58333.333333333336</v>
      </c>
      <c r="L21" s="141">
        <f t="shared" si="0"/>
        <v>58333.333333333336</v>
      </c>
      <c r="M21" s="141">
        <f t="shared" si="0"/>
        <v>58333.333333333336</v>
      </c>
      <c r="N21" s="141">
        <f t="shared" si="0"/>
        <v>58333.333333333336</v>
      </c>
      <c r="O21" s="141">
        <f t="shared" si="0"/>
        <v>58333.333333333336</v>
      </c>
      <c r="P21" s="141">
        <f t="shared" si="0"/>
        <v>58333.333333333336</v>
      </c>
    </row>
    <row r="22" spans="1:16" ht="25.5" x14ac:dyDescent="0.25">
      <c r="A22" s="50" t="s">
        <v>242</v>
      </c>
      <c r="B22" s="55" t="s">
        <v>245</v>
      </c>
      <c r="C22" s="56" t="s">
        <v>246</v>
      </c>
      <c r="D22" s="128">
        <f>'Összesítő bevétel eredeti'!B39</f>
        <v>1498100</v>
      </c>
      <c r="E22" s="141">
        <f t="shared" si="1"/>
        <v>124841.66666666667</v>
      </c>
      <c r="F22" s="141">
        <f t="shared" si="2"/>
        <v>124841.66666666667</v>
      </c>
      <c r="G22" s="141">
        <f t="shared" ref="G22:P23" si="4">$D22/12</f>
        <v>124841.66666666667</v>
      </c>
      <c r="H22" s="141">
        <f t="shared" si="4"/>
        <v>124841.66666666667</v>
      </c>
      <c r="I22" s="141">
        <f t="shared" si="4"/>
        <v>124841.66666666667</v>
      </c>
      <c r="J22" s="141">
        <f t="shared" si="4"/>
        <v>124841.66666666667</v>
      </c>
      <c r="K22" s="141">
        <f t="shared" si="4"/>
        <v>124841.66666666667</v>
      </c>
      <c r="L22" s="141">
        <f t="shared" si="4"/>
        <v>124841.66666666667</v>
      </c>
      <c r="M22" s="141">
        <f t="shared" si="4"/>
        <v>124841.66666666667</v>
      </c>
      <c r="N22" s="141">
        <f t="shared" si="4"/>
        <v>124841.66666666667</v>
      </c>
      <c r="O22" s="141">
        <f t="shared" si="4"/>
        <v>124841.66666666667</v>
      </c>
      <c r="P22" s="141">
        <f t="shared" si="4"/>
        <v>124841.66666666667</v>
      </c>
    </row>
    <row r="23" spans="1:16" x14ac:dyDescent="0.25">
      <c r="A23" s="50" t="s">
        <v>347</v>
      </c>
      <c r="B23" s="142" t="s">
        <v>403</v>
      </c>
      <c r="C23" s="143" t="s">
        <v>404</v>
      </c>
      <c r="D23" s="129">
        <f>'Összesítő bevétel eredeti'!B42</f>
        <v>22171173</v>
      </c>
      <c r="E23" s="141">
        <f t="shared" si="1"/>
        <v>1847597.75</v>
      </c>
      <c r="F23" s="141">
        <f t="shared" si="2"/>
        <v>1847597.75</v>
      </c>
      <c r="G23" s="141">
        <f t="shared" si="4"/>
        <v>1847597.75</v>
      </c>
      <c r="H23" s="141">
        <f t="shared" si="4"/>
        <v>1847597.75</v>
      </c>
      <c r="I23" s="141">
        <f t="shared" si="4"/>
        <v>1847597.75</v>
      </c>
      <c r="J23" s="141">
        <f t="shared" si="4"/>
        <v>1847597.75</v>
      </c>
      <c r="K23" s="141">
        <f t="shared" si="4"/>
        <v>1847597.75</v>
      </c>
      <c r="L23" s="141">
        <f t="shared" si="4"/>
        <v>1847597.75</v>
      </c>
      <c r="M23" s="141">
        <f t="shared" si="4"/>
        <v>1847597.75</v>
      </c>
      <c r="N23" s="141">
        <f t="shared" si="4"/>
        <v>1847597.75</v>
      </c>
      <c r="O23" s="141">
        <f t="shared" si="4"/>
        <v>1847597.75</v>
      </c>
      <c r="P23" s="141">
        <f t="shared" si="4"/>
        <v>1847597.75</v>
      </c>
    </row>
    <row r="24" spans="1:16" x14ac:dyDescent="0.25">
      <c r="A24" s="50" t="s">
        <v>349</v>
      </c>
      <c r="B24" s="256" t="s">
        <v>442</v>
      </c>
      <c r="C24" s="256"/>
      <c r="D24" s="141">
        <f>SUM(D16:D23)</f>
        <v>102789696</v>
      </c>
      <c r="E24" s="141">
        <f t="shared" ref="E24:P24" si="5">SUM(E16:E23)</f>
        <v>5729754.583333333</v>
      </c>
      <c r="F24" s="141">
        <f t="shared" si="5"/>
        <v>6029754.583333333</v>
      </c>
      <c r="G24" s="141">
        <f t="shared" si="5"/>
        <v>20529754.583333336</v>
      </c>
      <c r="H24" s="141">
        <f t="shared" si="5"/>
        <v>5729754.583333333</v>
      </c>
      <c r="I24" s="141">
        <f t="shared" si="5"/>
        <v>8529754.5833333321</v>
      </c>
      <c r="J24" s="141">
        <f t="shared" si="5"/>
        <v>5529754.583333333</v>
      </c>
      <c r="K24" s="141">
        <f t="shared" si="5"/>
        <v>5729754.583333333</v>
      </c>
      <c r="L24" s="141">
        <f t="shared" si="5"/>
        <v>5729754.583333333</v>
      </c>
      <c r="M24" s="141">
        <f t="shared" si="5"/>
        <v>20529754.583333336</v>
      </c>
      <c r="N24" s="141">
        <f t="shared" si="5"/>
        <v>5729754.583333333</v>
      </c>
      <c r="O24" s="141">
        <f t="shared" si="5"/>
        <v>5729754.583333333</v>
      </c>
      <c r="P24" s="141">
        <f t="shared" si="5"/>
        <v>7262395.583333333</v>
      </c>
    </row>
  </sheetData>
  <mergeCells count="5">
    <mergeCell ref="A1:L1"/>
    <mergeCell ref="A2:O2"/>
    <mergeCell ref="N3:P3"/>
    <mergeCell ref="B15:C15"/>
    <mergeCell ref="B24:C24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zoomScaleNormal="100" workbookViewId="0">
      <selection activeCell="A3" sqref="A3:J3"/>
    </sheetView>
  </sheetViews>
  <sheetFormatPr defaultRowHeight="15" x14ac:dyDescent="0.25"/>
  <cols>
    <col min="3" max="3" width="21.42578125" customWidth="1"/>
    <col min="5" max="5" width="16" customWidth="1"/>
    <col min="6" max="6" width="5.85546875" customWidth="1"/>
    <col min="8" max="8" width="26" customWidth="1"/>
    <col min="9" max="9" width="6.7109375" customWidth="1"/>
    <col min="10" max="10" width="18.28515625" customWidth="1"/>
  </cols>
  <sheetData>
    <row r="1" spans="1:10" x14ac:dyDescent="0.25">
      <c r="A1" s="254" t="s">
        <v>507</v>
      </c>
      <c r="B1" s="254"/>
      <c r="C1" s="254"/>
      <c r="D1" s="254"/>
      <c r="E1" s="254"/>
      <c r="F1" s="254"/>
      <c r="G1" s="254"/>
      <c r="H1" s="254"/>
      <c r="I1" s="144"/>
      <c r="J1" s="144"/>
    </row>
    <row r="3" spans="1:10" ht="15.75" x14ac:dyDescent="0.25">
      <c r="A3" s="259" t="s">
        <v>508</v>
      </c>
      <c r="B3" s="259"/>
      <c r="C3" s="260"/>
      <c r="D3" s="260"/>
      <c r="E3" s="260"/>
      <c r="F3" s="260"/>
      <c r="G3" s="260"/>
      <c r="H3" s="260"/>
      <c r="I3" s="260"/>
      <c r="J3" s="260"/>
    </row>
    <row r="4" spans="1:10" ht="15.75" x14ac:dyDescent="0.25">
      <c r="A4" s="136"/>
      <c r="B4" s="136"/>
      <c r="C4" s="136"/>
      <c r="D4" s="136"/>
      <c r="E4" s="136"/>
      <c r="F4" s="136"/>
      <c r="G4" s="136"/>
      <c r="H4" s="136"/>
      <c r="I4" s="261" t="s">
        <v>315</v>
      </c>
      <c r="J4" s="261"/>
    </row>
    <row r="5" spans="1:10" ht="15.75" x14ac:dyDescent="0.25">
      <c r="A5" s="262" t="s">
        <v>442</v>
      </c>
      <c r="B5" s="262"/>
      <c r="C5" s="262"/>
      <c r="D5" s="262"/>
      <c r="E5" s="262"/>
      <c r="F5" s="262" t="s">
        <v>443</v>
      </c>
      <c r="G5" s="262"/>
      <c r="H5" s="262"/>
      <c r="I5" s="262"/>
      <c r="J5" s="262"/>
    </row>
    <row r="6" spans="1:10" ht="15.75" x14ac:dyDescent="0.25">
      <c r="A6" s="258" t="s">
        <v>444</v>
      </c>
      <c r="B6" s="258"/>
      <c r="C6" s="258"/>
      <c r="D6" s="258"/>
      <c r="E6" s="258"/>
      <c r="F6" s="258" t="s">
        <v>445</v>
      </c>
      <c r="G6" s="258"/>
      <c r="H6" s="258"/>
      <c r="I6" s="258"/>
      <c r="J6" s="258"/>
    </row>
    <row r="7" spans="1:10" x14ac:dyDescent="0.25">
      <c r="A7" s="257"/>
      <c r="B7" s="257" t="s">
        <v>187</v>
      </c>
      <c r="C7" s="257" t="s">
        <v>188</v>
      </c>
      <c r="D7" s="257" t="s">
        <v>195</v>
      </c>
      <c r="E7" s="257" t="s">
        <v>398</v>
      </c>
      <c r="F7" s="257"/>
      <c r="G7" s="257" t="s">
        <v>187</v>
      </c>
      <c r="H7" s="257" t="s">
        <v>188</v>
      </c>
      <c r="I7" s="257" t="s">
        <v>195</v>
      </c>
      <c r="J7" s="257" t="s">
        <v>398</v>
      </c>
    </row>
    <row r="8" spans="1:10" x14ac:dyDescent="0.25">
      <c r="A8" s="257"/>
      <c r="B8" s="257"/>
      <c r="C8" s="257"/>
      <c r="D8" s="257"/>
      <c r="E8" s="257"/>
      <c r="F8" s="257"/>
      <c r="G8" s="257"/>
      <c r="H8" s="257"/>
      <c r="I8" s="257"/>
      <c r="J8" s="257"/>
    </row>
    <row r="9" spans="1:10" ht="42.75" customHeight="1" x14ac:dyDescent="0.25">
      <c r="A9" s="145" t="s">
        <v>446</v>
      </c>
      <c r="B9" s="145" t="s">
        <v>192</v>
      </c>
      <c r="C9" s="55" t="s">
        <v>215</v>
      </c>
      <c r="D9" s="56" t="s">
        <v>216</v>
      </c>
      <c r="E9" s="128">
        <f>'Összesítő bevétel eredeti'!B11</f>
        <v>38697782</v>
      </c>
      <c r="F9" s="145" t="s">
        <v>446</v>
      </c>
      <c r="G9" s="145" t="s">
        <v>192</v>
      </c>
      <c r="H9" s="55" t="s">
        <v>199</v>
      </c>
      <c r="I9" s="56" t="s">
        <v>200</v>
      </c>
      <c r="J9" s="146">
        <f>'Összesítő kiadás eredeti'!C6</f>
        <v>13242000</v>
      </c>
    </row>
    <row r="10" spans="1:10" ht="32.1" customHeight="1" x14ac:dyDescent="0.25">
      <c r="A10" s="145"/>
      <c r="B10" s="145" t="s">
        <v>193</v>
      </c>
      <c r="C10" s="55" t="s">
        <v>218</v>
      </c>
      <c r="D10" s="56" t="s">
        <v>219</v>
      </c>
      <c r="E10" s="128">
        <f>'Összesítő bevétel eredeti'!B26</f>
        <v>36432641</v>
      </c>
      <c r="F10" s="145"/>
      <c r="G10" s="145" t="s">
        <v>193</v>
      </c>
      <c r="H10" s="55" t="s">
        <v>201</v>
      </c>
      <c r="I10" s="56" t="s">
        <v>202</v>
      </c>
      <c r="J10" s="146">
        <f>'Összesítő kiadás eredeti'!C11</f>
        <v>2332400</v>
      </c>
    </row>
    <row r="11" spans="1:10" ht="26.25" customHeight="1" x14ac:dyDescent="0.25">
      <c r="A11" s="145"/>
      <c r="B11" s="145" t="s">
        <v>203</v>
      </c>
      <c r="C11" s="55" t="s">
        <v>221</v>
      </c>
      <c r="D11" s="56" t="s">
        <v>222</v>
      </c>
      <c r="E11" s="128">
        <f>'Összesítő bevétel eredeti'!B32</f>
        <v>3290000</v>
      </c>
      <c r="F11" s="145"/>
      <c r="G11" s="145" t="s">
        <v>203</v>
      </c>
      <c r="H11" s="55" t="s">
        <v>204</v>
      </c>
      <c r="I11" s="56" t="s">
        <v>205</v>
      </c>
      <c r="J11" s="146">
        <f>'Összesítő kiadás eredeti'!C42</f>
        <v>25179500</v>
      </c>
    </row>
    <row r="12" spans="1:10" ht="32.1" customHeight="1" x14ac:dyDescent="0.25">
      <c r="A12" s="145"/>
      <c r="B12" s="145" t="s">
        <v>206</v>
      </c>
      <c r="C12" s="55" t="s">
        <v>224</v>
      </c>
      <c r="D12" s="56" t="s">
        <v>225</v>
      </c>
      <c r="E12" s="128">
        <f>'Összesítő bevétel eredeti'!B37</f>
        <v>700000</v>
      </c>
      <c r="F12" s="145"/>
      <c r="G12" s="145" t="s">
        <v>206</v>
      </c>
      <c r="H12" s="58" t="s">
        <v>207</v>
      </c>
      <c r="I12" s="56" t="s">
        <v>208</v>
      </c>
      <c r="J12" s="126">
        <f>'Összesítő kiadás eredeti'!C46</f>
        <v>4380000</v>
      </c>
    </row>
    <row r="13" spans="1:10" ht="23.25" customHeight="1" x14ac:dyDescent="0.25">
      <c r="A13" s="145"/>
      <c r="B13" s="145" t="s">
        <v>209</v>
      </c>
      <c r="C13" s="145" t="s">
        <v>454</v>
      </c>
      <c r="D13" s="145"/>
      <c r="E13" s="147">
        <f>'Összesítő bevétel eredeti'!B42</f>
        <v>22171173</v>
      </c>
      <c r="F13" s="145"/>
      <c r="G13" s="145" t="s">
        <v>209</v>
      </c>
      <c r="H13" s="60" t="s">
        <v>210</v>
      </c>
      <c r="I13" s="56" t="s">
        <v>211</v>
      </c>
      <c r="J13" s="126">
        <f>'Összesítő kiadás eredeti'!C54</f>
        <v>41565720</v>
      </c>
    </row>
    <row r="14" spans="1:10" ht="24" customHeight="1" x14ac:dyDescent="0.25">
      <c r="A14" s="145"/>
      <c r="B14" s="145" t="s">
        <v>212</v>
      </c>
      <c r="C14" s="145"/>
      <c r="D14" s="145"/>
      <c r="E14" s="147"/>
      <c r="F14" s="145"/>
      <c r="G14" s="145" t="s">
        <v>212</v>
      </c>
      <c r="H14" s="60" t="s">
        <v>139</v>
      </c>
      <c r="I14" s="56"/>
      <c r="J14" s="126">
        <f>'Összesítő kiadás eredeti'!C64</f>
        <v>880076</v>
      </c>
    </row>
    <row r="15" spans="1:10" ht="32.1" customHeight="1" x14ac:dyDescent="0.25">
      <c r="A15" s="145"/>
      <c r="B15" s="145"/>
      <c r="C15" s="148" t="s">
        <v>447</v>
      </c>
      <c r="D15" s="149"/>
      <c r="E15" s="150">
        <f>SUM(E9:E13)</f>
        <v>101291596</v>
      </c>
      <c r="F15" s="145"/>
      <c r="G15" s="145" t="s">
        <v>212</v>
      </c>
      <c r="H15" s="148" t="s">
        <v>448</v>
      </c>
      <c r="I15" s="149"/>
      <c r="J15" s="151">
        <f>SUM(J9:J14)</f>
        <v>87579696</v>
      </c>
    </row>
    <row r="16" spans="1:10" ht="18.75" customHeight="1" x14ac:dyDescent="0.25">
      <c r="A16" s="152" t="s">
        <v>449</v>
      </c>
      <c r="B16" s="152"/>
      <c r="C16" s="152"/>
      <c r="D16" s="152"/>
      <c r="E16" s="150"/>
      <c r="F16" s="152" t="s">
        <v>450</v>
      </c>
      <c r="G16" s="152"/>
      <c r="H16" s="152"/>
      <c r="I16" s="152"/>
      <c r="J16" s="151"/>
    </row>
    <row r="17" spans="1:10" ht="42" customHeight="1" x14ac:dyDescent="0.25">
      <c r="A17" s="145" t="s">
        <v>451</v>
      </c>
      <c r="B17" s="145" t="s">
        <v>214</v>
      </c>
      <c r="C17" s="55" t="s">
        <v>240</v>
      </c>
      <c r="D17" s="56" t="s">
        <v>241</v>
      </c>
      <c r="E17" s="128">
        <f>'Összesítő bevétel eredeti'!B13</f>
        <v>0</v>
      </c>
      <c r="F17" s="145" t="s">
        <v>451</v>
      </c>
      <c r="G17" s="145" t="s">
        <v>214</v>
      </c>
      <c r="H17" s="55" t="s">
        <v>229</v>
      </c>
      <c r="I17" s="56" t="s">
        <v>230</v>
      </c>
      <c r="J17" s="126">
        <f>'Összesítő kiadás eredeti'!C59</f>
        <v>4581000</v>
      </c>
    </row>
    <row r="18" spans="1:10" ht="21.75" customHeight="1" x14ac:dyDescent="0.25">
      <c r="A18" s="145"/>
      <c r="B18" s="145" t="s">
        <v>217</v>
      </c>
      <c r="C18" s="55" t="s">
        <v>243</v>
      </c>
      <c r="D18" s="56" t="s">
        <v>244</v>
      </c>
      <c r="E18" s="128">
        <v>0</v>
      </c>
      <c r="F18" s="145"/>
      <c r="G18" s="145" t="s">
        <v>217</v>
      </c>
      <c r="H18" s="55" t="s">
        <v>232</v>
      </c>
      <c r="I18" s="56" t="s">
        <v>233</v>
      </c>
      <c r="J18" s="126">
        <f>'Összesítő kiadás eredeti'!C63</f>
        <v>10629000</v>
      </c>
    </row>
    <row r="19" spans="1:10" ht="32.1" customHeight="1" x14ac:dyDescent="0.25">
      <c r="A19" s="145"/>
      <c r="B19" s="145" t="s">
        <v>220</v>
      </c>
      <c r="C19" s="55" t="s">
        <v>245</v>
      </c>
      <c r="D19" s="56" t="s">
        <v>246</v>
      </c>
      <c r="E19" s="128">
        <f>'Összesítő bevétel eredeti'!B39</f>
        <v>1498100</v>
      </c>
      <c r="F19" s="145"/>
      <c r="G19" s="145" t="s">
        <v>220</v>
      </c>
      <c r="H19" s="60" t="s">
        <v>235</v>
      </c>
      <c r="I19" s="56" t="s">
        <v>236</v>
      </c>
      <c r="J19" s="126">
        <v>0</v>
      </c>
    </row>
    <row r="20" spans="1:10" ht="18.75" customHeight="1" x14ac:dyDescent="0.25">
      <c r="A20" s="145"/>
      <c r="B20" s="145" t="s">
        <v>234</v>
      </c>
      <c r="C20" s="148" t="s">
        <v>452</v>
      </c>
      <c r="D20" s="149"/>
      <c r="E20" s="150">
        <f>SUM(E17:E19)</f>
        <v>1498100</v>
      </c>
      <c r="F20" s="145"/>
      <c r="G20" s="145" t="s">
        <v>234</v>
      </c>
      <c r="H20" s="148" t="s">
        <v>453</v>
      </c>
      <c r="I20" s="149"/>
      <c r="J20" s="151">
        <f>SUM(J17:J19)</f>
        <v>15210000</v>
      </c>
    </row>
    <row r="22" spans="1:10" x14ac:dyDescent="0.25">
      <c r="C22" s="153" t="s">
        <v>194</v>
      </c>
      <c r="E22" s="154">
        <f>E15+E20</f>
        <v>102789696</v>
      </c>
      <c r="J22" s="154">
        <f>J15+J20</f>
        <v>102789696</v>
      </c>
    </row>
  </sheetData>
  <mergeCells count="17">
    <mergeCell ref="A6:E6"/>
    <mergeCell ref="F6:J6"/>
    <mergeCell ref="A1:H1"/>
    <mergeCell ref="A3:J3"/>
    <mergeCell ref="I4:J4"/>
    <mergeCell ref="A5:E5"/>
    <mergeCell ref="F5:J5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10" zoomScaleNormal="100" workbookViewId="0">
      <selection activeCell="E5" sqref="E5"/>
    </sheetView>
  </sheetViews>
  <sheetFormatPr defaultRowHeight="15" x14ac:dyDescent="0.25"/>
  <cols>
    <col min="2" max="2" width="33.42578125" customWidth="1"/>
    <col min="3" max="3" width="16.7109375" customWidth="1"/>
    <col min="4" max="4" width="12.7109375" customWidth="1"/>
    <col min="5" max="5" width="14" customWidth="1"/>
    <col min="6" max="6" width="16.7109375" customWidth="1"/>
  </cols>
  <sheetData>
    <row r="1" spans="1:6" x14ac:dyDescent="0.25">
      <c r="A1" s="254" t="s">
        <v>509</v>
      </c>
      <c r="B1" s="254"/>
      <c r="C1" s="254"/>
      <c r="D1" s="254"/>
      <c r="E1" s="254"/>
      <c r="F1" s="254"/>
    </row>
    <row r="2" spans="1:6" x14ac:dyDescent="0.25">
      <c r="A2" s="48"/>
      <c r="B2" s="48"/>
      <c r="C2" s="48"/>
      <c r="D2" s="48"/>
      <c r="E2" s="48"/>
      <c r="F2" s="48"/>
    </row>
    <row r="3" spans="1:6" ht="56.25" customHeight="1" x14ac:dyDescent="0.25">
      <c r="A3" s="239" t="s">
        <v>455</v>
      </c>
      <c r="B3" s="239"/>
      <c r="C3" s="239"/>
      <c r="D3" s="239"/>
      <c r="E3" s="239"/>
      <c r="F3" s="239"/>
    </row>
    <row r="4" spans="1:6" x14ac:dyDescent="0.25">
      <c r="A4" s="48"/>
      <c r="B4" s="48"/>
      <c r="C4" s="48"/>
      <c r="D4" s="48"/>
      <c r="E4" s="48"/>
      <c r="F4" s="48"/>
    </row>
    <row r="5" spans="1:6" x14ac:dyDescent="0.25">
      <c r="A5" s="48"/>
      <c r="B5" s="48"/>
      <c r="C5" s="48"/>
      <c r="D5" s="48"/>
      <c r="E5" s="48"/>
      <c r="F5" s="48"/>
    </row>
    <row r="6" spans="1:6" x14ac:dyDescent="0.25">
      <c r="A6" s="48"/>
      <c r="B6" s="48"/>
      <c r="C6" s="48"/>
      <c r="D6" s="48"/>
      <c r="E6" s="48"/>
      <c r="F6" s="48"/>
    </row>
    <row r="7" spans="1:6" x14ac:dyDescent="0.25">
      <c r="A7" s="48"/>
      <c r="B7" s="48"/>
      <c r="C7" s="48"/>
      <c r="D7" s="48"/>
      <c r="E7" s="252" t="s">
        <v>315</v>
      </c>
      <c r="F7" s="252"/>
    </row>
    <row r="8" spans="1:6" x14ac:dyDescent="0.25">
      <c r="A8" s="119" t="s">
        <v>187</v>
      </c>
      <c r="B8" s="155" t="s">
        <v>188</v>
      </c>
      <c r="C8" s="155" t="s">
        <v>456</v>
      </c>
      <c r="D8" s="155" t="s">
        <v>457</v>
      </c>
      <c r="E8" s="155" t="s">
        <v>458</v>
      </c>
      <c r="F8" s="155" t="s">
        <v>459</v>
      </c>
    </row>
    <row r="9" spans="1:6" x14ac:dyDescent="0.25">
      <c r="A9" s="119" t="s">
        <v>189</v>
      </c>
      <c r="B9" s="155" t="s">
        <v>190</v>
      </c>
      <c r="C9" s="155" t="s">
        <v>191</v>
      </c>
      <c r="D9" s="155" t="s">
        <v>197</v>
      </c>
      <c r="E9" s="155" t="s">
        <v>399</v>
      </c>
      <c r="F9" s="155" t="s">
        <v>400</v>
      </c>
    </row>
    <row r="10" spans="1:6" ht="44.25" customHeight="1" x14ac:dyDescent="0.25">
      <c r="A10" s="50" t="s">
        <v>192</v>
      </c>
      <c r="B10" s="125" t="s">
        <v>460</v>
      </c>
      <c r="C10" s="156">
        <f>'Összesítő bevétel eredeti'!B23-'Összesítő bevétel eredeti'!B19</f>
        <v>33257641</v>
      </c>
      <c r="D10" s="156">
        <v>35000000</v>
      </c>
      <c r="E10" s="156">
        <v>35000000</v>
      </c>
      <c r="F10" s="156">
        <v>35000000</v>
      </c>
    </row>
    <row r="11" spans="1:6" ht="64.5" customHeight="1" x14ac:dyDescent="0.25">
      <c r="A11" s="50" t="s">
        <v>193</v>
      </c>
      <c r="B11" s="125" t="s">
        <v>461</v>
      </c>
      <c r="C11" s="156">
        <f>'Összesítő bevétel eredeti'!B32</f>
        <v>3290000</v>
      </c>
      <c r="D11" s="156">
        <v>3000000</v>
      </c>
      <c r="E11" s="156">
        <v>3000000</v>
      </c>
      <c r="F11" s="156">
        <v>3000000</v>
      </c>
    </row>
    <row r="12" spans="1:6" ht="24" customHeight="1" x14ac:dyDescent="0.25">
      <c r="A12" s="50" t="s">
        <v>203</v>
      </c>
      <c r="B12" s="125" t="s">
        <v>462</v>
      </c>
      <c r="C12" s="156">
        <v>0</v>
      </c>
      <c r="D12" s="156">
        <v>0</v>
      </c>
      <c r="E12" s="156">
        <v>0</v>
      </c>
      <c r="F12" s="156">
        <v>0</v>
      </c>
    </row>
    <row r="13" spans="1:6" ht="60" customHeight="1" x14ac:dyDescent="0.25">
      <c r="A13" s="50" t="s">
        <v>206</v>
      </c>
      <c r="B13" s="125" t="s">
        <v>463</v>
      </c>
      <c r="C13" s="156">
        <v>0</v>
      </c>
      <c r="D13" s="156">
        <v>0</v>
      </c>
      <c r="E13" s="156">
        <v>0</v>
      </c>
      <c r="F13" s="156">
        <v>0</v>
      </c>
    </row>
    <row r="14" spans="1:6" ht="54" customHeight="1" x14ac:dyDescent="0.25">
      <c r="A14" s="50" t="s">
        <v>209</v>
      </c>
      <c r="B14" s="125" t="s">
        <v>464</v>
      </c>
      <c r="C14" s="156">
        <f>'Összesítő bevétel eredeti'!B24</f>
        <v>375000</v>
      </c>
      <c r="D14" s="156">
        <v>400000</v>
      </c>
      <c r="E14" s="156">
        <v>400000</v>
      </c>
      <c r="F14" s="156">
        <v>400000</v>
      </c>
    </row>
    <row r="15" spans="1:6" ht="35.25" customHeight="1" x14ac:dyDescent="0.25">
      <c r="A15" s="50" t="s">
        <v>212</v>
      </c>
      <c r="B15" s="125" t="s">
        <v>465</v>
      </c>
      <c r="C15" s="156">
        <v>0</v>
      </c>
      <c r="D15" s="156">
        <v>0</v>
      </c>
      <c r="E15" s="156">
        <v>0</v>
      </c>
      <c r="F15" s="156">
        <v>0</v>
      </c>
    </row>
    <row r="16" spans="1:6" ht="32.1" customHeight="1" x14ac:dyDescent="0.25">
      <c r="A16" s="121" t="s">
        <v>214</v>
      </c>
      <c r="B16" s="157" t="s">
        <v>466</v>
      </c>
      <c r="C16" s="158">
        <f>SUM(C10:C15)</f>
        <v>36922641</v>
      </c>
      <c r="D16" s="158">
        <f>SUM(D10:D15)</f>
        <v>38400000</v>
      </c>
      <c r="E16" s="158">
        <f>SUM(E10:E15)</f>
        <v>38400000</v>
      </c>
      <c r="F16" s="158">
        <f>SUM(F10:F15)</f>
        <v>38400000</v>
      </c>
    </row>
    <row r="17" spans="1:6" x14ac:dyDescent="0.25">
      <c r="A17" s="48"/>
      <c r="B17" s="48"/>
      <c r="C17" s="48"/>
      <c r="D17" s="48"/>
      <c r="E17" s="48"/>
      <c r="F17" s="48"/>
    </row>
    <row r="18" spans="1:6" x14ac:dyDescent="0.25">
      <c r="A18" s="48"/>
      <c r="B18" s="48"/>
      <c r="C18" s="48"/>
      <c r="D18" s="48"/>
      <c r="E18" s="48"/>
      <c r="F18" s="48"/>
    </row>
  </sheetData>
  <mergeCells count="3">
    <mergeCell ref="A1:F1"/>
    <mergeCell ref="A3:F3"/>
    <mergeCell ref="E7:F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view="pageBreakPreview" topLeftCell="A38" zoomScale="84" zoomScaleNormal="100" zoomScaleSheetLayoutView="84" workbookViewId="0">
      <pane xSplit="1" topLeftCell="B1" activePane="topRight" state="frozen"/>
      <selection pane="topRight" activeCell="AB42" sqref="AB42"/>
    </sheetView>
  </sheetViews>
  <sheetFormatPr defaultRowHeight="15" x14ac:dyDescent="0.25"/>
  <cols>
    <col min="1" max="1" width="55.5703125" style="28" customWidth="1"/>
    <col min="2" max="2" width="13.5703125" style="2" customWidth="1"/>
    <col min="3" max="3" width="18.28515625" style="28" customWidth="1"/>
    <col min="4" max="4" width="24" style="5" customWidth="1"/>
    <col min="5" max="5" width="13.140625" style="5" customWidth="1"/>
    <col min="6" max="6" width="9.140625" style="5"/>
    <col min="7" max="7" width="11.28515625" style="5" customWidth="1"/>
    <col min="8" max="8" width="12.85546875" style="209" customWidth="1"/>
    <col min="9" max="9" width="12.42578125" style="5" customWidth="1"/>
    <col min="10" max="10" width="11.85546875" style="5" customWidth="1"/>
    <col min="11" max="11" width="12.5703125" style="5" customWidth="1"/>
    <col min="12" max="12" width="13.140625" style="5" customWidth="1"/>
    <col min="13" max="13" width="11" style="5" customWidth="1"/>
    <col min="14" max="14" width="12.140625" style="5" customWidth="1"/>
    <col min="15" max="15" width="11.7109375" style="5" customWidth="1"/>
    <col min="16" max="18" width="9.140625" style="5"/>
    <col min="19" max="19" width="12" style="5" customWidth="1"/>
    <col min="20" max="20" width="12.140625" style="5" customWidth="1"/>
    <col min="21" max="21" width="11.140625" style="5" customWidth="1"/>
    <col min="22" max="22" width="14.140625" style="5" customWidth="1"/>
    <col min="23" max="23" width="12.28515625" style="5" customWidth="1"/>
    <col min="24" max="24" width="12.42578125" style="5" customWidth="1"/>
    <col min="25" max="26" width="11" style="5" customWidth="1"/>
    <col min="27" max="27" width="10.85546875" style="5" customWidth="1"/>
    <col min="28" max="28" width="11.140625" style="5" customWidth="1"/>
    <col min="29" max="29" width="9.140625" style="5"/>
  </cols>
  <sheetData>
    <row r="1" spans="1:32" ht="82.5" customHeight="1" x14ac:dyDescent="0.25">
      <c r="A1" s="15" t="s">
        <v>93</v>
      </c>
      <c r="B1" s="1" t="s">
        <v>1</v>
      </c>
      <c r="C1" s="15" t="s">
        <v>104</v>
      </c>
      <c r="D1" s="3" t="s">
        <v>0</v>
      </c>
      <c r="E1" s="4" t="s">
        <v>102</v>
      </c>
      <c r="F1" s="7" t="s">
        <v>103</v>
      </c>
      <c r="G1" s="7" t="s">
        <v>100</v>
      </c>
      <c r="H1" s="7" t="s">
        <v>472</v>
      </c>
      <c r="I1" s="7" t="s">
        <v>105</v>
      </c>
      <c r="J1" s="7" t="s">
        <v>106</v>
      </c>
      <c r="K1" s="7" t="s">
        <v>108</v>
      </c>
      <c r="L1" s="7" t="s">
        <v>109</v>
      </c>
      <c r="M1" s="7" t="s">
        <v>130</v>
      </c>
      <c r="N1" s="7" t="s">
        <v>111</v>
      </c>
      <c r="O1" s="7" t="s">
        <v>113</v>
      </c>
      <c r="P1" s="7" t="s">
        <v>114</v>
      </c>
      <c r="Q1" s="7" t="s">
        <v>115</v>
      </c>
      <c r="R1" s="7" t="s">
        <v>117</v>
      </c>
      <c r="S1" s="7" t="s">
        <v>118</v>
      </c>
      <c r="T1" s="7" t="s">
        <v>119</v>
      </c>
      <c r="U1" s="7" t="s">
        <v>120</v>
      </c>
      <c r="V1" s="7" t="s">
        <v>121</v>
      </c>
      <c r="W1" s="7" t="s">
        <v>122</v>
      </c>
      <c r="X1" s="7" t="s">
        <v>123</v>
      </c>
      <c r="Y1" s="7" t="s">
        <v>124</v>
      </c>
      <c r="Z1" s="7" t="s">
        <v>125</v>
      </c>
      <c r="AA1" s="6" t="s">
        <v>127</v>
      </c>
      <c r="AB1" s="6" t="s">
        <v>129</v>
      </c>
      <c r="AC1" s="6"/>
      <c r="AD1" s="8"/>
      <c r="AE1" s="8"/>
      <c r="AF1" s="9"/>
    </row>
    <row r="2" spans="1:32" x14ac:dyDescent="0.25">
      <c r="A2" s="16" t="s">
        <v>4</v>
      </c>
      <c r="B2" s="1" t="s">
        <v>3</v>
      </c>
      <c r="C2" s="77">
        <f>SUM(D2:AB2)</f>
        <v>10062000</v>
      </c>
      <c r="D2" s="70">
        <v>725000</v>
      </c>
      <c r="E2" s="76"/>
      <c r="F2" s="76"/>
      <c r="G2" s="76"/>
      <c r="H2" s="76"/>
      <c r="I2" s="76">
        <v>4900000</v>
      </c>
      <c r="J2" s="76"/>
      <c r="K2" s="76"/>
      <c r="L2" s="76"/>
      <c r="M2" s="76"/>
      <c r="N2" s="76">
        <v>1932000</v>
      </c>
      <c r="O2" s="76"/>
      <c r="P2" s="76"/>
      <c r="Q2" s="76"/>
      <c r="R2" s="76"/>
      <c r="S2" s="76">
        <v>725000</v>
      </c>
      <c r="T2" s="76"/>
      <c r="U2" s="76">
        <v>890000</v>
      </c>
      <c r="V2" s="76">
        <v>890000</v>
      </c>
      <c r="W2" s="76"/>
      <c r="X2" s="76"/>
      <c r="Y2" s="76"/>
      <c r="Z2" s="76"/>
      <c r="AA2" s="76"/>
      <c r="AB2" s="76"/>
    </row>
    <row r="3" spans="1:32" x14ac:dyDescent="0.25">
      <c r="A3" s="16" t="s">
        <v>470</v>
      </c>
      <c r="B3" s="1" t="s">
        <v>5</v>
      </c>
      <c r="C3" s="77">
        <f>SUM(D3:AB3)</f>
        <v>300000</v>
      </c>
      <c r="D3" s="70">
        <v>50000</v>
      </c>
      <c r="E3" s="76"/>
      <c r="F3" s="76"/>
      <c r="G3" s="76"/>
      <c r="H3" s="76"/>
      <c r="I3" s="76"/>
      <c r="J3" s="76"/>
      <c r="K3" s="76"/>
      <c r="L3" s="76"/>
      <c r="M3" s="76"/>
      <c r="N3" s="76">
        <v>100000</v>
      </c>
      <c r="O3" s="76"/>
      <c r="P3" s="76"/>
      <c r="Q3" s="76"/>
      <c r="R3" s="76"/>
      <c r="S3" s="76">
        <v>50000</v>
      </c>
      <c r="T3" s="76"/>
      <c r="U3" s="76">
        <v>50000</v>
      </c>
      <c r="V3" s="76">
        <v>50000</v>
      </c>
      <c r="W3" s="76"/>
      <c r="X3" s="76"/>
      <c r="Y3" s="76"/>
      <c r="Z3" s="76"/>
      <c r="AA3" s="76"/>
      <c r="AB3" s="76"/>
    </row>
    <row r="4" spans="1:32" x14ac:dyDescent="0.25">
      <c r="A4" s="16" t="s">
        <v>8</v>
      </c>
      <c r="B4" s="1" t="s">
        <v>7</v>
      </c>
      <c r="C4" s="77">
        <f>SUM(D4:AB4)</f>
        <v>2880000</v>
      </c>
      <c r="D4" s="71">
        <v>2880000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32" x14ac:dyDescent="0.25">
      <c r="A5" s="17" t="s">
        <v>10</v>
      </c>
      <c r="B5" s="29" t="s">
        <v>9</v>
      </c>
      <c r="C5" s="78">
        <f>SUM(D5:AB5)</f>
        <v>0</v>
      </c>
      <c r="D5" s="72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32" x14ac:dyDescent="0.25">
      <c r="A6" s="18" t="s">
        <v>132</v>
      </c>
      <c r="B6" s="30"/>
      <c r="C6" s="79">
        <f>SUM(C2:C5)</f>
        <v>13242000</v>
      </c>
      <c r="D6" s="90">
        <f t="shared" ref="D6:AB6" si="0">SUM(D2:D5)</f>
        <v>3655000</v>
      </c>
      <c r="E6" s="90">
        <f t="shared" si="0"/>
        <v>0</v>
      </c>
      <c r="F6" s="90">
        <f t="shared" si="0"/>
        <v>0</v>
      </c>
      <c r="G6" s="90">
        <f t="shared" si="0"/>
        <v>0</v>
      </c>
      <c r="H6" s="90">
        <f t="shared" si="0"/>
        <v>0</v>
      </c>
      <c r="I6" s="90">
        <f t="shared" si="0"/>
        <v>4900000</v>
      </c>
      <c r="J6" s="90">
        <f t="shared" si="0"/>
        <v>0</v>
      </c>
      <c r="K6" s="90">
        <f t="shared" si="0"/>
        <v>0</v>
      </c>
      <c r="L6" s="90">
        <f t="shared" si="0"/>
        <v>0</v>
      </c>
      <c r="M6" s="90">
        <f t="shared" si="0"/>
        <v>0</v>
      </c>
      <c r="N6" s="90">
        <f t="shared" si="0"/>
        <v>2032000</v>
      </c>
      <c r="O6" s="90">
        <f t="shared" si="0"/>
        <v>0</v>
      </c>
      <c r="P6" s="90">
        <f t="shared" si="0"/>
        <v>0</v>
      </c>
      <c r="Q6" s="90">
        <f t="shared" si="0"/>
        <v>0</v>
      </c>
      <c r="R6" s="90">
        <f t="shared" si="0"/>
        <v>0</v>
      </c>
      <c r="S6" s="90">
        <f t="shared" si="0"/>
        <v>775000</v>
      </c>
      <c r="T6" s="90">
        <f t="shared" si="0"/>
        <v>0</v>
      </c>
      <c r="U6" s="90">
        <f t="shared" si="0"/>
        <v>940000</v>
      </c>
      <c r="V6" s="90">
        <f t="shared" si="0"/>
        <v>940000</v>
      </c>
      <c r="W6" s="90">
        <f t="shared" si="0"/>
        <v>0</v>
      </c>
      <c r="X6" s="90">
        <f t="shared" si="0"/>
        <v>0</v>
      </c>
      <c r="Y6" s="90">
        <f t="shared" si="0"/>
        <v>0</v>
      </c>
      <c r="Z6" s="90">
        <f t="shared" si="0"/>
        <v>0</v>
      </c>
      <c r="AA6" s="90">
        <f t="shared" si="0"/>
        <v>0</v>
      </c>
      <c r="AB6" s="90">
        <f t="shared" si="0"/>
        <v>0</v>
      </c>
    </row>
    <row r="7" spans="1:32" x14ac:dyDescent="0.25">
      <c r="A7" s="19" t="s">
        <v>12</v>
      </c>
      <c r="B7" s="31" t="s">
        <v>11</v>
      </c>
      <c r="C7" s="80">
        <f>SUM(D7:AB7)</f>
        <v>2208000</v>
      </c>
      <c r="D7" s="73">
        <v>690000</v>
      </c>
      <c r="E7" s="76"/>
      <c r="F7" s="76"/>
      <c r="G7" s="76"/>
      <c r="H7" s="76"/>
      <c r="I7" s="76">
        <v>540000</v>
      </c>
      <c r="J7" s="76"/>
      <c r="K7" s="76"/>
      <c r="L7" s="76"/>
      <c r="M7" s="76"/>
      <c r="N7" s="76">
        <v>426000</v>
      </c>
      <c r="O7" s="76"/>
      <c r="P7" s="76"/>
      <c r="Q7" s="76"/>
      <c r="R7" s="76"/>
      <c r="S7" s="76">
        <v>160000</v>
      </c>
      <c r="T7" s="76"/>
      <c r="U7" s="76">
        <v>196000</v>
      </c>
      <c r="V7" s="76">
        <v>196000</v>
      </c>
      <c r="W7" s="76"/>
      <c r="X7" s="76"/>
      <c r="Y7" s="76"/>
      <c r="Z7" s="76"/>
      <c r="AA7" s="76"/>
      <c r="AB7" s="76"/>
    </row>
    <row r="8" spans="1:32" x14ac:dyDescent="0.25">
      <c r="A8" s="16" t="s">
        <v>14</v>
      </c>
      <c r="B8" s="1" t="s">
        <v>13</v>
      </c>
      <c r="C8" s="77">
        <f>SUM(D8:AB8)</f>
        <v>50600</v>
      </c>
      <c r="D8" s="71">
        <v>8400</v>
      </c>
      <c r="E8" s="76"/>
      <c r="F8" s="76"/>
      <c r="G8" s="76"/>
      <c r="H8" s="76"/>
      <c r="I8" s="76"/>
      <c r="J8" s="76"/>
      <c r="K8" s="76"/>
      <c r="L8" s="76"/>
      <c r="M8" s="76"/>
      <c r="N8" s="76">
        <v>17000</v>
      </c>
      <c r="O8" s="76"/>
      <c r="P8" s="76"/>
      <c r="Q8" s="76"/>
      <c r="R8" s="76"/>
      <c r="S8" s="76">
        <v>8400</v>
      </c>
      <c r="T8" s="76"/>
      <c r="U8" s="76">
        <v>8400</v>
      </c>
      <c r="V8" s="76">
        <v>8400</v>
      </c>
      <c r="W8" s="76"/>
      <c r="X8" s="76"/>
      <c r="Y8" s="76"/>
      <c r="Z8" s="76"/>
      <c r="AA8" s="76"/>
      <c r="AB8" s="76"/>
    </row>
    <row r="9" spans="1:32" x14ac:dyDescent="0.25">
      <c r="A9" s="16" t="s">
        <v>16</v>
      </c>
      <c r="B9" s="1" t="s">
        <v>15</v>
      </c>
      <c r="C9" s="77">
        <f>SUM(D9:AB9)</f>
        <v>20000</v>
      </c>
      <c r="D9" s="71">
        <v>20000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1:32" x14ac:dyDescent="0.25">
      <c r="A10" s="17" t="s">
        <v>18</v>
      </c>
      <c r="B10" s="29" t="s">
        <v>17</v>
      </c>
      <c r="C10" s="78">
        <f>SUM(D10:AB10)</f>
        <v>53800</v>
      </c>
      <c r="D10" s="72">
        <v>9000</v>
      </c>
      <c r="E10" s="76"/>
      <c r="F10" s="76"/>
      <c r="G10" s="76"/>
      <c r="H10" s="76"/>
      <c r="I10" s="76"/>
      <c r="J10" s="76"/>
      <c r="K10" s="76"/>
      <c r="L10" s="76"/>
      <c r="M10" s="76"/>
      <c r="N10" s="76">
        <v>18000</v>
      </c>
      <c r="O10" s="76"/>
      <c r="P10" s="76"/>
      <c r="Q10" s="76"/>
      <c r="R10" s="76"/>
      <c r="S10" s="76">
        <v>9000</v>
      </c>
      <c r="T10" s="76"/>
      <c r="U10" s="76">
        <v>8900</v>
      </c>
      <c r="V10" s="76">
        <v>8900</v>
      </c>
      <c r="W10" s="76"/>
      <c r="X10" s="76"/>
      <c r="Y10" s="76"/>
      <c r="Z10" s="76"/>
      <c r="AA10" s="76"/>
      <c r="AB10" s="76"/>
    </row>
    <row r="11" spans="1:32" x14ac:dyDescent="0.25">
      <c r="A11" s="20" t="s">
        <v>133</v>
      </c>
      <c r="B11" s="32"/>
      <c r="C11" s="81">
        <f>SUM(C7:C10)</f>
        <v>2332400</v>
      </c>
      <c r="D11" s="91">
        <f t="shared" ref="D11:AB11" si="1">SUM(D7:D10)</f>
        <v>727400</v>
      </c>
      <c r="E11" s="91">
        <f t="shared" si="1"/>
        <v>0</v>
      </c>
      <c r="F11" s="91">
        <f t="shared" si="1"/>
        <v>0</v>
      </c>
      <c r="G11" s="91">
        <f t="shared" si="1"/>
        <v>0</v>
      </c>
      <c r="H11" s="91">
        <f t="shared" si="1"/>
        <v>0</v>
      </c>
      <c r="I11" s="91">
        <f t="shared" si="1"/>
        <v>540000</v>
      </c>
      <c r="J11" s="91">
        <f t="shared" si="1"/>
        <v>0</v>
      </c>
      <c r="K11" s="91">
        <f t="shared" si="1"/>
        <v>0</v>
      </c>
      <c r="L11" s="91">
        <f t="shared" si="1"/>
        <v>0</v>
      </c>
      <c r="M11" s="91">
        <f t="shared" si="1"/>
        <v>0</v>
      </c>
      <c r="N11" s="91">
        <f t="shared" si="1"/>
        <v>461000</v>
      </c>
      <c r="O11" s="91">
        <f t="shared" si="1"/>
        <v>0</v>
      </c>
      <c r="P11" s="91">
        <f t="shared" si="1"/>
        <v>0</v>
      </c>
      <c r="Q11" s="91">
        <f t="shared" si="1"/>
        <v>0</v>
      </c>
      <c r="R11" s="91">
        <f t="shared" si="1"/>
        <v>0</v>
      </c>
      <c r="S11" s="91">
        <f t="shared" si="1"/>
        <v>177400</v>
      </c>
      <c r="T11" s="91">
        <f t="shared" si="1"/>
        <v>0</v>
      </c>
      <c r="U11" s="91">
        <f t="shared" si="1"/>
        <v>213300</v>
      </c>
      <c r="V11" s="91">
        <f t="shared" si="1"/>
        <v>213300</v>
      </c>
      <c r="W11" s="91">
        <f t="shared" si="1"/>
        <v>0</v>
      </c>
      <c r="X11" s="91">
        <f t="shared" si="1"/>
        <v>0</v>
      </c>
      <c r="Y11" s="91">
        <f t="shared" si="1"/>
        <v>0</v>
      </c>
      <c r="Z11" s="91">
        <f t="shared" si="1"/>
        <v>0</v>
      </c>
      <c r="AA11" s="91">
        <f t="shared" si="1"/>
        <v>0</v>
      </c>
      <c r="AB11" s="91">
        <f t="shared" si="1"/>
        <v>0</v>
      </c>
    </row>
    <row r="12" spans="1:32" x14ac:dyDescent="0.25">
      <c r="A12" s="19" t="s">
        <v>20</v>
      </c>
      <c r="B12" s="31" t="s">
        <v>19</v>
      </c>
      <c r="C12" s="80">
        <f t="shared" ref="C12:C41" si="2">SUM(D12:AB12)</f>
        <v>60000</v>
      </c>
      <c r="D12" s="73">
        <v>60000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32" x14ac:dyDescent="0.25">
      <c r="A13" s="16" t="s">
        <v>22</v>
      </c>
      <c r="B13" s="1" t="s">
        <v>21</v>
      </c>
      <c r="C13" s="77">
        <f t="shared" si="2"/>
        <v>0</v>
      </c>
      <c r="D13" s="71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</row>
    <row r="14" spans="1:32" x14ac:dyDescent="0.25">
      <c r="A14" s="16" t="s">
        <v>24</v>
      </c>
      <c r="B14" s="1" t="s">
        <v>23</v>
      </c>
      <c r="C14" s="77">
        <f t="shared" si="2"/>
        <v>80000</v>
      </c>
      <c r="D14" s="71">
        <v>60000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>
        <v>20000</v>
      </c>
      <c r="W14" s="76"/>
      <c r="X14" s="76"/>
      <c r="Y14" s="76"/>
      <c r="Z14" s="76"/>
      <c r="AA14" s="76"/>
      <c r="AB14" s="76"/>
    </row>
    <row r="15" spans="1:32" x14ac:dyDescent="0.25">
      <c r="A15" s="16" t="s">
        <v>96</v>
      </c>
      <c r="B15" s="33">
        <v>53231</v>
      </c>
      <c r="C15" s="77">
        <f t="shared" si="2"/>
        <v>520000</v>
      </c>
      <c r="D15" s="71"/>
      <c r="E15" s="76"/>
      <c r="F15" s="76"/>
      <c r="G15" s="76"/>
      <c r="H15" s="76"/>
      <c r="I15" s="76">
        <v>200000</v>
      </c>
      <c r="J15" s="76"/>
      <c r="K15" s="76"/>
      <c r="L15" s="76"/>
      <c r="M15" s="76"/>
      <c r="N15" s="76">
        <v>300000</v>
      </c>
      <c r="O15" s="76"/>
      <c r="P15" s="76"/>
      <c r="Q15" s="76"/>
      <c r="R15" s="76"/>
      <c r="S15" s="76"/>
      <c r="T15" s="76">
        <v>20000</v>
      </c>
      <c r="U15" s="76"/>
      <c r="V15" s="76"/>
      <c r="W15" s="76"/>
      <c r="X15" s="76"/>
      <c r="Y15" s="76"/>
      <c r="Z15" s="76"/>
      <c r="AA15" s="76"/>
      <c r="AB15" s="76"/>
    </row>
    <row r="16" spans="1:32" x14ac:dyDescent="0.25">
      <c r="A16" s="16" t="s">
        <v>26</v>
      </c>
      <c r="B16" s="1" t="s">
        <v>25</v>
      </c>
      <c r="C16" s="77">
        <f t="shared" si="2"/>
        <v>190000</v>
      </c>
      <c r="D16" s="71">
        <v>5000</v>
      </c>
      <c r="E16" s="76"/>
      <c r="F16" s="76"/>
      <c r="G16" s="76"/>
      <c r="H16" s="76"/>
      <c r="I16" s="76">
        <v>150000</v>
      </c>
      <c r="J16" s="76"/>
      <c r="K16" s="76"/>
      <c r="L16" s="76"/>
      <c r="M16" s="76"/>
      <c r="N16" s="76">
        <v>20000</v>
      </c>
      <c r="O16" s="76"/>
      <c r="P16" s="76"/>
      <c r="Q16" s="76"/>
      <c r="R16" s="76"/>
      <c r="S16" s="76">
        <v>5000</v>
      </c>
      <c r="T16" s="76"/>
      <c r="U16" s="76">
        <v>5000</v>
      </c>
      <c r="V16" s="76">
        <v>5000</v>
      </c>
      <c r="W16" s="76"/>
      <c r="X16" s="76"/>
      <c r="Y16" s="76"/>
      <c r="Z16" s="76"/>
      <c r="AA16" s="76"/>
      <c r="AB16" s="76"/>
    </row>
    <row r="17" spans="1:28" x14ac:dyDescent="0.25">
      <c r="A17" s="16" t="s">
        <v>97</v>
      </c>
      <c r="B17" s="33">
        <v>531311</v>
      </c>
      <c r="C17" s="77">
        <f t="shared" si="2"/>
        <v>150000</v>
      </c>
      <c r="D17" s="71"/>
      <c r="E17" s="76"/>
      <c r="F17" s="76"/>
      <c r="G17" s="76"/>
      <c r="H17" s="76"/>
      <c r="I17" s="76">
        <v>50000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>
        <v>100000</v>
      </c>
      <c r="W17" s="76"/>
      <c r="X17" s="76"/>
      <c r="Y17" s="76"/>
      <c r="Z17" s="76"/>
      <c r="AA17" s="76"/>
      <c r="AB17" s="76"/>
    </row>
    <row r="18" spans="1:28" ht="28.5" x14ac:dyDescent="0.25">
      <c r="A18" s="16" t="s">
        <v>28</v>
      </c>
      <c r="B18" s="1" t="s">
        <v>27</v>
      </c>
      <c r="C18" s="77">
        <f t="shared" si="2"/>
        <v>3720000</v>
      </c>
      <c r="D18" s="71">
        <v>400000</v>
      </c>
      <c r="E18" s="76">
        <v>300000</v>
      </c>
      <c r="F18" s="76"/>
      <c r="G18" s="76"/>
      <c r="H18" s="76"/>
      <c r="I18" s="76">
        <v>900000</v>
      </c>
      <c r="J18" s="76">
        <v>320000</v>
      </c>
      <c r="K18" s="76"/>
      <c r="L18" s="76"/>
      <c r="M18" s="76"/>
      <c r="N18" s="76">
        <v>630000</v>
      </c>
      <c r="O18" s="76">
        <v>100000</v>
      </c>
      <c r="P18" s="76"/>
      <c r="Q18" s="76"/>
      <c r="R18" s="76"/>
      <c r="S18" s="76"/>
      <c r="T18" s="76"/>
      <c r="U18" s="76">
        <v>10000</v>
      </c>
      <c r="V18" s="76">
        <v>660000</v>
      </c>
      <c r="W18" s="76"/>
      <c r="X18" s="76">
        <v>200000</v>
      </c>
      <c r="Y18" s="76">
        <v>100000</v>
      </c>
      <c r="Z18" s="76">
        <v>100000</v>
      </c>
      <c r="AA18" s="76"/>
      <c r="AB18" s="76"/>
    </row>
    <row r="19" spans="1:28" x14ac:dyDescent="0.25">
      <c r="A19" s="16" t="s">
        <v>30</v>
      </c>
      <c r="B19" s="1" t="s">
        <v>29</v>
      </c>
      <c r="C19" s="77">
        <f t="shared" si="2"/>
        <v>100000</v>
      </c>
      <c r="D19" s="71">
        <v>100000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x14ac:dyDescent="0.25">
      <c r="A20" s="16" t="s">
        <v>32</v>
      </c>
      <c r="B20" s="1" t="s">
        <v>31</v>
      </c>
      <c r="C20" s="77">
        <f t="shared" si="2"/>
        <v>240000</v>
      </c>
      <c r="D20" s="71">
        <v>80000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>
        <v>50000</v>
      </c>
      <c r="P20" s="76"/>
      <c r="Q20" s="76"/>
      <c r="R20" s="76"/>
      <c r="S20" s="76"/>
      <c r="T20" s="76"/>
      <c r="U20" s="76"/>
      <c r="V20" s="76">
        <v>10000</v>
      </c>
      <c r="W20" s="76"/>
      <c r="X20" s="76"/>
      <c r="Y20" s="76">
        <v>50000</v>
      </c>
      <c r="Z20" s="76">
        <v>50000</v>
      </c>
      <c r="AA20" s="76"/>
      <c r="AB20" s="76"/>
    </row>
    <row r="21" spans="1:28" ht="28.5" x14ac:dyDescent="0.25">
      <c r="A21" s="16" t="s">
        <v>34</v>
      </c>
      <c r="B21" s="1" t="s">
        <v>33</v>
      </c>
      <c r="C21" s="77">
        <f t="shared" si="2"/>
        <v>0</v>
      </c>
      <c r="D21" s="71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</row>
    <row r="22" spans="1:28" x14ac:dyDescent="0.25">
      <c r="A22" s="16" t="s">
        <v>36</v>
      </c>
      <c r="B22" s="1" t="s">
        <v>35</v>
      </c>
      <c r="C22" s="77">
        <f t="shared" si="2"/>
        <v>0</v>
      </c>
      <c r="D22" s="71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</row>
    <row r="23" spans="1:28" x14ac:dyDescent="0.25">
      <c r="A23" s="16" t="s">
        <v>38</v>
      </c>
      <c r="B23" s="1" t="s">
        <v>37</v>
      </c>
      <c r="C23" s="77">
        <f t="shared" si="2"/>
        <v>315000</v>
      </c>
      <c r="D23" s="71">
        <v>200000</v>
      </c>
      <c r="E23" s="76"/>
      <c r="F23" s="76"/>
      <c r="G23" s="76"/>
      <c r="H23" s="76"/>
      <c r="I23" s="76"/>
      <c r="J23" s="76"/>
      <c r="K23" s="76"/>
      <c r="L23" s="76"/>
      <c r="M23" s="76"/>
      <c r="N23" s="76">
        <v>25000</v>
      </c>
      <c r="O23" s="76"/>
      <c r="P23" s="76"/>
      <c r="Q23" s="76"/>
      <c r="R23" s="76"/>
      <c r="S23" s="76"/>
      <c r="T23" s="76"/>
      <c r="U23" s="76"/>
      <c r="V23" s="76">
        <v>70000</v>
      </c>
      <c r="W23" s="76"/>
      <c r="X23" s="76"/>
      <c r="Y23" s="76">
        <v>10000</v>
      </c>
      <c r="Z23" s="76">
        <v>10000</v>
      </c>
      <c r="AA23" s="76"/>
      <c r="AB23" s="76"/>
    </row>
    <row r="24" spans="1:28" x14ac:dyDescent="0.25">
      <c r="A24" s="16" t="s">
        <v>40</v>
      </c>
      <c r="B24" s="1" t="s">
        <v>39</v>
      </c>
      <c r="C24" s="77">
        <f t="shared" si="2"/>
        <v>2555000</v>
      </c>
      <c r="D24" s="71">
        <v>80000</v>
      </c>
      <c r="E24" s="76">
        <v>5000</v>
      </c>
      <c r="F24" s="76">
        <v>40000</v>
      </c>
      <c r="G24" s="76"/>
      <c r="H24" s="76"/>
      <c r="I24" s="76"/>
      <c r="J24" s="76"/>
      <c r="K24" s="76"/>
      <c r="L24" s="76"/>
      <c r="M24" s="76">
        <v>1200000</v>
      </c>
      <c r="N24" s="76">
        <v>350000</v>
      </c>
      <c r="O24" s="76">
        <v>120000</v>
      </c>
      <c r="P24" s="76"/>
      <c r="Q24" s="76"/>
      <c r="R24" s="76"/>
      <c r="S24" s="76"/>
      <c r="T24" s="76"/>
      <c r="U24" s="76"/>
      <c r="V24" s="76">
        <v>10000</v>
      </c>
      <c r="W24" s="76"/>
      <c r="X24" s="76">
        <v>250000</v>
      </c>
      <c r="Y24" s="76">
        <v>250000</v>
      </c>
      <c r="Z24" s="76">
        <v>250000</v>
      </c>
      <c r="AA24" s="76"/>
      <c r="AB24" s="76"/>
    </row>
    <row r="25" spans="1:28" x14ac:dyDescent="0.25">
      <c r="A25" s="16" t="s">
        <v>42</v>
      </c>
      <c r="B25" s="1" t="s">
        <v>41</v>
      </c>
      <c r="C25" s="77">
        <f t="shared" si="2"/>
        <v>3270000</v>
      </c>
      <c r="D25" s="71">
        <v>160000</v>
      </c>
      <c r="E25" s="76"/>
      <c r="F25" s="76">
        <v>160000</v>
      </c>
      <c r="G25" s="76"/>
      <c r="H25" s="76"/>
      <c r="I25" s="76"/>
      <c r="J25" s="76"/>
      <c r="K25" s="76"/>
      <c r="L25" s="76"/>
      <c r="M25" s="76"/>
      <c r="N25" s="76"/>
      <c r="O25" s="76">
        <v>300000</v>
      </c>
      <c r="P25" s="76"/>
      <c r="Q25" s="76"/>
      <c r="R25" s="76"/>
      <c r="S25" s="76"/>
      <c r="T25" s="76"/>
      <c r="U25" s="76"/>
      <c r="V25" s="76">
        <v>250000</v>
      </c>
      <c r="W25" s="76"/>
      <c r="X25" s="76">
        <v>700000</v>
      </c>
      <c r="Y25" s="76">
        <v>850000</v>
      </c>
      <c r="Z25" s="76">
        <v>850000</v>
      </c>
      <c r="AA25" s="76"/>
      <c r="AB25" s="76"/>
    </row>
    <row r="26" spans="1:28" x14ac:dyDescent="0.25">
      <c r="A26" s="16" t="s">
        <v>44</v>
      </c>
      <c r="B26" s="1" t="s">
        <v>43</v>
      </c>
      <c r="C26" s="77">
        <f t="shared" si="2"/>
        <v>535000</v>
      </c>
      <c r="D26" s="71">
        <v>30000</v>
      </c>
      <c r="E26" s="76">
        <v>20000</v>
      </c>
      <c r="F26" s="76">
        <v>5000</v>
      </c>
      <c r="G26" s="76"/>
      <c r="H26" s="76"/>
      <c r="I26" s="76"/>
      <c r="J26" s="76"/>
      <c r="K26" s="76"/>
      <c r="L26" s="76"/>
      <c r="M26" s="76"/>
      <c r="N26" s="76">
        <v>50000</v>
      </c>
      <c r="O26" s="76">
        <v>50000</v>
      </c>
      <c r="P26" s="76"/>
      <c r="Q26" s="76"/>
      <c r="R26" s="76"/>
      <c r="S26" s="76"/>
      <c r="T26" s="76"/>
      <c r="U26" s="76"/>
      <c r="V26" s="76"/>
      <c r="W26" s="76"/>
      <c r="X26" s="76">
        <v>200000</v>
      </c>
      <c r="Y26" s="76">
        <v>90000</v>
      </c>
      <c r="Z26" s="76">
        <v>90000</v>
      </c>
      <c r="AA26" s="76"/>
      <c r="AB26" s="76"/>
    </row>
    <row r="27" spans="1:28" x14ac:dyDescent="0.25">
      <c r="A27" s="16" t="s">
        <v>46</v>
      </c>
      <c r="B27" s="1" t="s">
        <v>45</v>
      </c>
      <c r="C27" s="77">
        <f t="shared" si="2"/>
        <v>180000</v>
      </c>
      <c r="D27" s="71">
        <v>50000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>
        <v>50000</v>
      </c>
      <c r="W27" s="76"/>
      <c r="X27" s="76">
        <v>40000</v>
      </c>
      <c r="Y27" s="76">
        <v>20000</v>
      </c>
      <c r="Z27" s="76">
        <v>20000</v>
      </c>
      <c r="AA27" s="76"/>
      <c r="AB27" s="76"/>
    </row>
    <row r="28" spans="1:28" x14ac:dyDescent="0.25">
      <c r="A28" s="16" t="s">
        <v>48</v>
      </c>
      <c r="B28" s="1" t="s">
        <v>47</v>
      </c>
      <c r="C28" s="77">
        <f t="shared" si="2"/>
        <v>1200000</v>
      </c>
      <c r="D28" s="71">
        <v>100000</v>
      </c>
      <c r="E28" s="76">
        <v>100000</v>
      </c>
      <c r="F28" s="76"/>
      <c r="G28" s="76"/>
      <c r="H28" s="76"/>
      <c r="I28" s="76"/>
      <c r="J28" s="76"/>
      <c r="K28" s="76"/>
      <c r="L28" s="76"/>
      <c r="M28" s="76"/>
      <c r="N28" s="76">
        <v>400000</v>
      </c>
      <c r="O28" s="76"/>
      <c r="P28" s="76"/>
      <c r="Q28" s="76"/>
      <c r="R28" s="76"/>
      <c r="S28" s="76"/>
      <c r="T28" s="76"/>
      <c r="U28" s="76"/>
      <c r="V28" s="76"/>
      <c r="W28" s="76"/>
      <c r="X28" s="76">
        <v>100000</v>
      </c>
      <c r="Y28" s="76">
        <v>250000</v>
      </c>
      <c r="Z28" s="76">
        <v>250000</v>
      </c>
      <c r="AA28" s="76"/>
      <c r="AB28" s="76"/>
    </row>
    <row r="29" spans="1:28" x14ac:dyDescent="0.25">
      <c r="A29" s="16" t="s">
        <v>50</v>
      </c>
      <c r="B29" s="1" t="s">
        <v>49</v>
      </c>
      <c r="C29" s="77">
        <f t="shared" si="2"/>
        <v>250000</v>
      </c>
      <c r="D29" s="71">
        <v>50000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>
        <v>200000</v>
      </c>
      <c r="Y29" s="76"/>
      <c r="Z29" s="76"/>
      <c r="AA29" s="76"/>
      <c r="AB29" s="76"/>
    </row>
    <row r="30" spans="1:28" x14ac:dyDescent="0.25">
      <c r="A30" s="16" t="s">
        <v>52</v>
      </c>
      <c r="B30" s="1" t="s">
        <v>51</v>
      </c>
      <c r="C30" s="77">
        <f t="shared" si="2"/>
        <v>100000</v>
      </c>
      <c r="D30" s="71"/>
      <c r="E30" s="76"/>
      <c r="F30" s="76"/>
      <c r="G30" s="76"/>
      <c r="H30" s="76"/>
      <c r="I30" s="76"/>
      <c r="J30" s="76"/>
      <c r="K30" s="76"/>
      <c r="L30" s="76"/>
      <c r="M30" s="76"/>
      <c r="N30" s="76">
        <v>100000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</row>
    <row r="31" spans="1:28" x14ac:dyDescent="0.25">
      <c r="A31" s="16" t="s">
        <v>54</v>
      </c>
      <c r="B31" s="1" t="s">
        <v>53</v>
      </c>
      <c r="C31" s="77">
        <f t="shared" si="2"/>
        <v>10000</v>
      </c>
      <c r="D31" s="71">
        <v>10000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x14ac:dyDescent="0.25">
      <c r="A32" s="16" t="s">
        <v>56</v>
      </c>
      <c r="B32" s="1" t="s">
        <v>55</v>
      </c>
      <c r="C32" s="77">
        <f t="shared" si="2"/>
        <v>300000</v>
      </c>
      <c r="D32" s="71">
        <v>200000</v>
      </c>
      <c r="E32" s="76"/>
      <c r="F32" s="76"/>
      <c r="G32" s="76"/>
      <c r="H32" s="76"/>
      <c r="I32" s="76"/>
      <c r="J32" s="76"/>
      <c r="K32" s="76"/>
      <c r="L32" s="76"/>
      <c r="M32" s="76"/>
      <c r="N32" s="76">
        <v>100000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x14ac:dyDescent="0.25">
      <c r="A33" s="16" t="s">
        <v>58</v>
      </c>
      <c r="B33" s="1" t="s">
        <v>57</v>
      </c>
      <c r="C33" s="77">
        <f t="shared" si="2"/>
        <v>1260000</v>
      </c>
      <c r="D33" s="71">
        <v>50000</v>
      </c>
      <c r="E33" s="76">
        <v>80000</v>
      </c>
      <c r="F33" s="76">
        <v>10000</v>
      </c>
      <c r="G33" s="76"/>
      <c r="H33" s="76"/>
      <c r="I33" s="76"/>
      <c r="J33" s="76"/>
      <c r="K33" s="76">
        <v>1000000</v>
      </c>
      <c r="L33" s="76"/>
      <c r="M33" s="76"/>
      <c r="N33" s="76">
        <v>20000</v>
      </c>
      <c r="O33" s="76"/>
      <c r="P33" s="76"/>
      <c r="Q33" s="76"/>
      <c r="R33" s="76"/>
      <c r="S33" s="76"/>
      <c r="T33" s="76"/>
      <c r="U33" s="76"/>
      <c r="V33" s="76">
        <v>10000</v>
      </c>
      <c r="W33" s="76"/>
      <c r="X33" s="76">
        <v>50000</v>
      </c>
      <c r="Y33" s="76">
        <v>20000</v>
      </c>
      <c r="Z33" s="76">
        <v>20000</v>
      </c>
      <c r="AA33" s="76"/>
      <c r="AB33" s="76"/>
    </row>
    <row r="34" spans="1:28" x14ac:dyDescent="0.25">
      <c r="A34" s="16" t="s">
        <v>60</v>
      </c>
      <c r="B34" s="1" t="s">
        <v>59</v>
      </c>
      <c r="C34" s="77">
        <f t="shared" si="2"/>
        <v>0</v>
      </c>
      <c r="D34" s="71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</row>
    <row r="35" spans="1:28" x14ac:dyDescent="0.25">
      <c r="A35" s="16" t="s">
        <v>62</v>
      </c>
      <c r="B35" s="1" t="s">
        <v>61</v>
      </c>
      <c r="C35" s="77">
        <f t="shared" si="2"/>
        <v>1500000</v>
      </c>
      <c r="D35" s="71">
        <v>900000</v>
      </c>
      <c r="E35" s="76"/>
      <c r="F35" s="76"/>
      <c r="G35" s="76"/>
      <c r="H35" s="76"/>
      <c r="I35" s="76"/>
      <c r="J35" s="76"/>
      <c r="K35" s="76"/>
      <c r="L35" s="76"/>
      <c r="M35" s="76"/>
      <c r="N35" s="76">
        <v>600000</v>
      </c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28" x14ac:dyDescent="0.25">
      <c r="A36" s="16" t="s">
        <v>64</v>
      </c>
      <c r="B36" s="1" t="s">
        <v>63</v>
      </c>
      <c r="C36" s="77">
        <f t="shared" si="2"/>
        <v>3383000</v>
      </c>
      <c r="D36" s="71">
        <v>540000</v>
      </c>
      <c r="E36" s="76">
        <v>100000</v>
      </c>
      <c r="F36" s="76">
        <v>20000</v>
      </c>
      <c r="G36" s="76"/>
      <c r="H36" s="76"/>
      <c r="I36" s="76"/>
      <c r="J36" s="76">
        <v>1763000</v>
      </c>
      <c r="K36" s="76"/>
      <c r="L36" s="76">
        <v>100000</v>
      </c>
      <c r="M36" s="76"/>
      <c r="N36" s="76"/>
      <c r="O36" s="76">
        <v>160000</v>
      </c>
      <c r="P36" s="76"/>
      <c r="Q36" s="76"/>
      <c r="R36" s="76"/>
      <c r="S36" s="76">
        <v>50000</v>
      </c>
      <c r="T36" s="76"/>
      <c r="U36" s="76"/>
      <c r="V36" s="76">
        <v>490000</v>
      </c>
      <c r="W36" s="76"/>
      <c r="X36" s="76">
        <v>100000</v>
      </c>
      <c r="Y36" s="76">
        <v>30000</v>
      </c>
      <c r="Z36" s="76">
        <v>30000</v>
      </c>
      <c r="AA36" s="76"/>
      <c r="AB36" s="76"/>
    </row>
    <row r="37" spans="1:28" ht="28.5" x14ac:dyDescent="0.25">
      <c r="A37" s="16" t="s">
        <v>66</v>
      </c>
      <c r="B37" s="1" t="s">
        <v>65</v>
      </c>
      <c r="C37" s="77">
        <f t="shared" si="2"/>
        <v>4641500</v>
      </c>
      <c r="D37" s="71">
        <v>620000</v>
      </c>
      <c r="E37" s="76">
        <v>165000</v>
      </c>
      <c r="F37" s="76">
        <v>65000</v>
      </c>
      <c r="G37" s="76"/>
      <c r="H37" s="76"/>
      <c r="I37" s="76">
        <v>355000</v>
      </c>
      <c r="J37" s="76">
        <v>304000</v>
      </c>
      <c r="K37" s="76">
        <v>270000</v>
      </c>
      <c r="L37" s="76">
        <v>27000</v>
      </c>
      <c r="M37" s="76">
        <v>351000</v>
      </c>
      <c r="N37" s="76">
        <v>680000</v>
      </c>
      <c r="O37" s="76">
        <v>195000</v>
      </c>
      <c r="P37" s="76"/>
      <c r="Q37" s="76"/>
      <c r="R37" s="76"/>
      <c r="S37" s="76">
        <v>15000</v>
      </c>
      <c r="T37" s="76">
        <v>6000</v>
      </c>
      <c r="U37" s="76">
        <v>5000</v>
      </c>
      <c r="V37" s="76">
        <v>462000</v>
      </c>
      <c r="W37" s="76"/>
      <c r="X37" s="76">
        <v>121500</v>
      </c>
      <c r="Y37" s="76">
        <v>500000</v>
      </c>
      <c r="Z37" s="76">
        <v>500000</v>
      </c>
      <c r="AA37" s="76"/>
      <c r="AB37" s="76"/>
    </row>
    <row r="38" spans="1:28" x14ac:dyDescent="0.25">
      <c r="A38" s="16" t="s">
        <v>68</v>
      </c>
      <c r="B38" s="1" t="s">
        <v>67</v>
      </c>
      <c r="C38" s="77">
        <f t="shared" si="2"/>
        <v>79000</v>
      </c>
      <c r="D38" s="71">
        <v>79000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x14ac:dyDescent="0.25">
      <c r="A39" s="16" t="s">
        <v>112</v>
      </c>
      <c r="B39" s="1">
        <v>535541</v>
      </c>
      <c r="C39" s="77">
        <f t="shared" si="2"/>
        <v>140000</v>
      </c>
      <c r="D39" s="71"/>
      <c r="E39" s="76"/>
      <c r="F39" s="76"/>
      <c r="G39" s="76"/>
      <c r="H39" s="76"/>
      <c r="I39" s="76"/>
      <c r="J39" s="76"/>
      <c r="K39" s="76"/>
      <c r="L39" s="76"/>
      <c r="M39" s="76"/>
      <c r="N39" s="76">
        <v>140000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x14ac:dyDescent="0.25">
      <c r="A40" s="16" t="s">
        <v>70</v>
      </c>
      <c r="B40" s="1" t="s">
        <v>69</v>
      </c>
      <c r="C40" s="77">
        <f t="shared" si="2"/>
        <v>1000</v>
      </c>
      <c r="D40" s="71">
        <v>1000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ht="28.5" x14ac:dyDescent="0.25">
      <c r="A41" s="17" t="s">
        <v>72</v>
      </c>
      <c r="B41" s="29" t="s">
        <v>71</v>
      </c>
      <c r="C41" s="78">
        <f t="shared" si="2"/>
        <v>400000</v>
      </c>
      <c r="D41" s="72">
        <v>200000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>
        <v>200000</v>
      </c>
      <c r="W41" s="76"/>
      <c r="X41" s="76"/>
      <c r="Y41" s="76"/>
      <c r="Z41" s="76"/>
      <c r="AA41" s="76"/>
      <c r="AB41" s="76"/>
    </row>
    <row r="42" spans="1:28" x14ac:dyDescent="0.25">
      <c r="A42" s="21" t="s">
        <v>134</v>
      </c>
      <c r="B42" s="34"/>
      <c r="C42" s="82">
        <f>SUM(C12:C41)</f>
        <v>25179500</v>
      </c>
      <c r="D42" s="92">
        <f t="shared" ref="D42:AB42" si="3">SUM(D12:D41)</f>
        <v>3975000</v>
      </c>
      <c r="E42" s="92">
        <f t="shared" si="3"/>
        <v>770000</v>
      </c>
      <c r="F42" s="92">
        <f t="shared" si="3"/>
        <v>300000</v>
      </c>
      <c r="G42" s="92">
        <f t="shared" si="3"/>
        <v>0</v>
      </c>
      <c r="H42" s="92">
        <f t="shared" si="3"/>
        <v>0</v>
      </c>
      <c r="I42" s="92">
        <f t="shared" si="3"/>
        <v>1655000</v>
      </c>
      <c r="J42" s="92">
        <f t="shared" si="3"/>
        <v>2387000</v>
      </c>
      <c r="K42" s="92">
        <f t="shared" si="3"/>
        <v>1270000</v>
      </c>
      <c r="L42" s="92">
        <f t="shared" si="3"/>
        <v>127000</v>
      </c>
      <c r="M42" s="92">
        <f t="shared" si="3"/>
        <v>1551000</v>
      </c>
      <c r="N42" s="92">
        <f t="shared" si="3"/>
        <v>3415000</v>
      </c>
      <c r="O42" s="92">
        <f t="shared" si="3"/>
        <v>975000</v>
      </c>
      <c r="P42" s="92">
        <f t="shared" si="3"/>
        <v>0</v>
      </c>
      <c r="Q42" s="92">
        <f t="shared" si="3"/>
        <v>0</v>
      </c>
      <c r="R42" s="92">
        <f t="shared" si="3"/>
        <v>0</v>
      </c>
      <c r="S42" s="92">
        <f t="shared" si="3"/>
        <v>70000</v>
      </c>
      <c r="T42" s="92">
        <f t="shared" si="3"/>
        <v>26000</v>
      </c>
      <c r="U42" s="92">
        <f t="shared" si="3"/>
        <v>20000</v>
      </c>
      <c r="V42" s="92">
        <f t="shared" si="3"/>
        <v>2337000</v>
      </c>
      <c r="W42" s="92">
        <f t="shared" si="3"/>
        <v>0</v>
      </c>
      <c r="X42" s="92">
        <f t="shared" si="3"/>
        <v>1961500</v>
      </c>
      <c r="Y42" s="92">
        <f t="shared" si="3"/>
        <v>2170000</v>
      </c>
      <c r="Z42" s="92">
        <f t="shared" si="3"/>
        <v>2170000</v>
      </c>
      <c r="AA42" s="92">
        <f t="shared" si="3"/>
        <v>0</v>
      </c>
      <c r="AB42" s="92">
        <f t="shared" si="3"/>
        <v>0</v>
      </c>
    </row>
    <row r="43" spans="1:28" x14ac:dyDescent="0.25">
      <c r="A43" s="19" t="s">
        <v>126</v>
      </c>
      <c r="B43" s="31">
        <v>54421</v>
      </c>
      <c r="C43" s="80">
        <f>SUM(D43:AB43)</f>
        <v>3880000</v>
      </c>
      <c r="D43" s="73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>
        <v>3880000</v>
      </c>
    </row>
    <row r="44" spans="1:28" x14ac:dyDescent="0.25">
      <c r="A44" s="16" t="s">
        <v>128</v>
      </c>
      <c r="B44" s="1">
        <v>54861</v>
      </c>
      <c r="C44" s="77">
        <f>SUM(D44:AB44)</f>
        <v>500000</v>
      </c>
      <c r="D44" s="71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>
        <v>500000</v>
      </c>
      <c r="AB44" s="76"/>
    </row>
    <row r="45" spans="1:28" x14ac:dyDescent="0.25">
      <c r="A45" s="17" t="s">
        <v>74</v>
      </c>
      <c r="B45" s="29" t="s">
        <v>73</v>
      </c>
      <c r="C45" s="78">
        <f>SUM(D45:AB45)</f>
        <v>0</v>
      </c>
      <c r="D45" s="72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</row>
    <row r="46" spans="1:28" x14ac:dyDescent="0.25">
      <c r="A46" s="22" t="s">
        <v>135</v>
      </c>
      <c r="B46" s="35"/>
      <c r="C46" s="83">
        <f>SUM(C43:C45)</f>
        <v>4380000</v>
      </c>
      <c r="D46" s="93">
        <f t="shared" ref="D46:AB46" si="4">SUM(D43:D45)</f>
        <v>0</v>
      </c>
      <c r="E46" s="93">
        <f t="shared" si="4"/>
        <v>0</v>
      </c>
      <c r="F46" s="93">
        <f t="shared" si="4"/>
        <v>0</v>
      </c>
      <c r="G46" s="93">
        <f t="shared" si="4"/>
        <v>0</v>
      </c>
      <c r="H46" s="93">
        <f t="shared" si="4"/>
        <v>0</v>
      </c>
      <c r="I46" s="93">
        <f t="shared" si="4"/>
        <v>0</v>
      </c>
      <c r="J46" s="93">
        <f t="shared" si="4"/>
        <v>0</v>
      </c>
      <c r="K46" s="93">
        <f t="shared" si="4"/>
        <v>0</v>
      </c>
      <c r="L46" s="93">
        <f t="shared" si="4"/>
        <v>0</v>
      </c>
      <c r="M46" s="93">
        <f t="shared" si="4"/>
        <v>0</v>
      </c>
      <c r="N46" s="93">
        <f t="shared" si="4"/>
        <v>0</v>
      </c>
      <c r="O46" s="93">
        <f t="shared" si="4"/>
        <v>0</v>
      </c>
      <c r="P46" s="93">
        <f t="shared" si="4"/>
        <v>0</v>
      </c>
      <c r="Q46" s="93">
        <f t="shared" si="4"/>
        <v>0</v>
      </c>
      <c r="R46" s="93">
        <f t="shared" si="4"/>
        <v>0</v>
      </c>
      <c r="S46" s="93">
        <f t="shared" si="4"/>
        <v>0</v>
      </c>
      <c r="T46" s="93">
        <f t="shared" si="4"/>
        <v>0</v>
      </c>
      <c r="U46" s="93">
        <f t="shared" si="4"/>
        <v>0</v>
      </c>
      <c r="V46" s="93">
        <f t="shared" si="4"/>
        <v>0</v>
      </c>
      <c r="W46" s="93">
        <f t="shared" si="4"/>
        <v>0</v>
      </c>
      <c r="X46" s="93">
        <f t="shared" si="4"/>
        <v>0</v>
      </c>
      <c r="Y46" s="93">
        <f t="shared" si="4"/>
        <v>0</v>
      </c>
      <c r="Z46" s="93">
        <f t="shared" si="4"/>
        <v>0</v>
      </c>
      <c r="AA46" s="93">
        <f t="shared" si="4"/>
        <v>500000</v>
      </c>
      <c r="AB46" s="93">
        <f t="shared" si="4"/>
        <v>3880000</v>
      </c>
    </row>
    <row r="47" spans="1:28" ht="28.5" x14ac:dyDescent="0.25">
      <c r="A47" s="19" t="s">
        <v>76</v>
      </c>
      <c r="B47" s="31" t="s">
        <v>75</v>
      </c>
      <c r="C47" s="80">
        <f t="shared" ref="C47:C53" si="5">SUM(D47:AB47)</f>
        <v>500000</v>
      </c>
      <c r="D47" s="73"/>
      <c r="E47" s="76"/>
      <c r="F47" s="76"/>
      <c r="G47" s="76">
        <v>500000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</row>
    <row r="48" spans="1:28" ht="42.75" x14ac:dyDescent="0.25">
      <c r="A48" s="16" t="s">
        <v>78</v>
      </c>
      <c r="B48" s="1" t="s">
        <v>77</v>
      </c>
      <c r="C48" s="77">
        <f t="shared" si="5"/>
        <v>34050920</v>
      </c>
      <c r="D48" s="71"/>
      <c r="E48" s="76"/>
      <c r="F48" s="76"/>
      <c r="G48" s="76"/>
      <c r="H48" s="76">
        <v>33498470</v>
      </c>
      <c r="I48" s="76"/>
      <c r="J48" s="76"/>
      <c r="K48" s="76"/>
      <c r="L48" s="76"/>
      <c r="M48" s="76"/>
      <c r="N48" s="76"/>
      <c r="O48" s="76"/>
      <c r="P48" s="76">
        <v>552450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1:29" ht="28.5" x14ac:dyDescent="0.25">
      <c r="A49" s="16" t="s">
        <v>80</v>
      </c>
      <c r="B49" s="1" t="s">
        <v>79</v>
      </c>
      <c r="C49" s="77">
        <f t="shared" si="5"/>
        <v>0</v>
      </c>
      <c r="D49" s="71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</row>
    <row r="50" spans="1:29" ht="28.5" x14ac:dyDescent="0.25">
      <c r="A50" s="16" t="s">
        <v>471</v>
      </c>
      <c r="B50" s="1">
        <v>5508</v>
      </c>
      <c r="C50" s="77">
        <f t="shared" si="5"/>
        <v>700000</v>
      </c>
      <c r="D50" s="71">
        <v>700000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209"/>
    </row>
    <row r="51" spans="1:29" ht="28.5" x14ac:dyDescent="0.25">
      <c r="A51" s="16" t="s">
        <v>116</v>
      </c>
      <c r="B51" s="1"/>
      <c r="C51" s="77">
        <f t="shared" si="5"/>
        <v>94800</v>
      </c>
      <c r="D51" s="71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>
        <v>34800</v>
      </c>
      <c r="R51" s="76">
        <v>60000</v>
      </c>
      <c r="S51" s="76"/>
      <c r="T51" s="76"/>
      <c r="U51" s="76"/>
      <c r="V51" s="76"/>
      <c r="W51" s="76"/>
      <c r="X51" s="76"/>
      <c r="Y51" s="76"/>
      <c r="Z51" s="76"/>
      <c r="AA51" s="76"/>
      <c r="AB51" s="76"/>
    </row>
    <row r="52" spans="1:29" ht="28.5" x14ac:dyDescent="0.25">
      <c r="A52" s="16" t="s">
        <v>82</v>
      </c>
      <c r="B52" s="1" t="s">
        <v>81</v>
      </c>
      <c r="C52" s="77">
        <f t="shared" si="5"/>
        <v>6220000</v>
      </c>
      <c r="D52" s="71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>
        <v>3700000</v>
      </c>
      <c r="U52" s="76"/>
      <c r="V52" s="76"/>
      <c r="W52" s="76">
        <v>2520000</v>
      </c>
      <c r="X52" s="76"/>
      <c r="Y52" s="76"/>
      <c r="Z52" s="76"/>
      <c r="AA52" s="76"/>
      <c r="AB52" s="76"/>
    </row>
    <row r="53" spans="1:29" x14ac:dyDescent="0.25">
      <c r="A53" s="17" t="s">
        <v>84</v>
      </c>
      <c r="B53" s="29" t="s">
        <v>83</v>
      </c>
      <c r="C53" s="78">
        <f t="shared" si="5"/>
        <v>0</v>
      </c>
      <c r="D53" s="72">
        <v>0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</row>
    <row r="54" spans="1:29" x14ac:dyDescent="0.25">
      <c r="A54" s="23" t="s">
        <v>136</v>
      </c>
      <c r="B54" s="36"/>
      <c r="C54" s="84">
        <f>SUM(C47:C53)</f>
        <v>41565720</v>
      </c>
      <c r="D54" s="94">
        <f t="shared" ref="D54:AB54" si="6">SUM(D47:D53)</f>
        <v>700000</v>
      </c>
      <c r="E54" s="94">
        <f t="shared" si="6"/>
        <v>0</v>
      </c>
      <c r="F54" s="94">
        <f t="shared" si="6"/>
        <v>0</v>
      </c>
      <c r="G54" s="94">
        <f t="shared" si="6"/>
        <v>500000</v>
      </c>
      <c r="H54" s="94">
        <f t="shared" si="6"/>
        <v>33498470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t="shared" si="6"/>
        <v>0</v>
      </c>
      <c r="M54" s="94">
        <f t="shared" si="6"/>
        <v>0</v>
      </c>
      <c r="N54" s="94">
        <f t="shared" si="6"/>
        <v>0</v>
      </c>
      <c r="O54" s="94">
        <f t="shared" si="6"/>
        <v>0</v>
      </c>
      <c r="P54" s="94">
        <f t="shared" si="6"/>
        <v>552450</v>
      </c>
      <c r="Q54" s="94">
        <f t="shared" si="6"/>
        <v>34800</v>
      </c>
      <c r="R54" s="94">
        <f t="shared" si="6"/>
        <v>60000</v>
      </c>
      <c r="S54" s="94">
        <f t="shared" si="6"/>
        <v>0</v>
      </c>
      <c r="T54" s="94">
        <f t="shared" si="6"/>
        <v>3700000</v>
      </c>
      <c r="U54" s="94">
        <f t="shared" si="6"/>
        <v>0</v>
      </c>
      <c r="V54" s="94">
        <f t="shared" si="6"/>
        <v>0</v>
      </c>
      <c r="W54" s="94">
        <f t="shared" si="6"/>
        <v>2520000</v>
      </c>
      <c r="X54" s="94">
        <f t="shared" si="6"/>
        <v>0</v>
      </c>
      <c r="Y54" s="94">
        <f t="shared" si="6"/>
        <v>0</v>
      </c>
      <c r="Z54" s="94">
        <f t="shared" si="6"/>
        <v>0</v>
      </c>
      <c r="AA54" s="94">
        <f t="shared" si="6"/>
        <v>0</v>
      </c>
      <c r="AB54" s="94">
        <f t="shared" si="6"/>
        <v>0</v>
      </c>
    </row>
    <row r="55" spans="1:29" x14ac:dyDescent="0.25">
      <c r="A55" s="19" t="s">
        <v>86</v>
      </c>
      <c r="B55" s="31" t="s">
        <v>85</v>
      </c>
      <c r="C55" s="80">
        <f>SUM(D55:AB55)</f>
        <v>100000</v>
      </c>
      <c r="D55" s="73">
        <v>100000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29" x14ac:dyDescent="0.25">
      <c r="A56" s="16" t="s">
        <v>88</v>
      </c>
      <c r="B56" s="1" t="s">
        <v>87</v>
      </c>
      <c r="C56" s="77">
        <f>SUM(D56:AB56)</f>
        <v>300000</v>
      </c>
      <c r="D56" s="71">
        <v>300000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</row>
    <row r="57" spans="1:29" x14ac:dyDescent="0.25">
      <c r="A57" s="16" t="s">
        <v>90</v>
      </c>
      <c r="B57" s="1" t="s">
        <v>89</v>
      </c>
      <c r="C57" s="77">
        <f>SUM(D57:AB57)</f>
        <v>3200000</v>
      </c>
      <c r="D57" s="71">
        <v>350000</v>
      </c>
      <c r="E57" s="76"/>
      <c r="F57" s="76"/>
      <c r="G57" s="76"/>
      <c r="H57" s="76"/>
      <c r="I57" s="76">
        <v>400000</v>
      </c>
      <c r="J57" s="76"/>
      <c r="K57" s="76"/>
      <c r="L57" s="76"/>
      <c r="M57" s="76"/>
      <c r="N57" s="76">
        <v>400000</v>
      </c>
      <c r="O57" s="76">
        <v>50000</v>
      </c>
      <c r="P57" s="76"/>
      <c r="Q57" s="76"/>
      <c r="R57" s="76"/>
      <c r="S57" s="76"/>
      <c r="T57" s="76"/>
      <c r="U57" s="76"/>
      <c r="V57" s="76">
        <v>1000000</v>
      </c>
      <c r="W57" s="76"/>
      <c r="X57" s="76">
        <v>500000</v>
      </c>
      <c r="Y57" s="76">
        <v>250000</v>
      </c>
      <c r="Z57" s="76">
        <v>250000</v>
      </c>
      <c r="AA57" s="76"/>
      <c r="AB57" s="76"/>
    </row>
    <row r="58" spans="1:29" ht="28.5" x14ac:dyDescent="0.25">
      <c r="A58" s="17" t="s">
        <v>92</v>
      </c>
      <c r="B58" s="29" t="s">
        <v>91</v>
      </c>
      <c r="C58" s="78">
        <f>SUM(D58:AB58)</f>
        <v>981000</v>
      </c>
      <c r="D58" s="72">
        <v>236500</v>
      </c>
      <c r="E58" s="76"/>
      <c r="F58" s="76"/>
      <c r="G58" s="76"/>
      <c r="H58" s="76"/>
      <c r="I58" s="76">
        <v>110000</v>
      </c>
      <c r="J58" s="76"/>
      <c r="K58" s="76"/>
      <c r="L58" s="76"/>
      <c r="M58" s="76"/>
      <c r="N58" s="76">
        <v>81000</v>
      </c>
      <c r="O58" s="76">
        <v>13500</v>
      </c>
      <c r="P58" s="76"/>
      <c r="Q58" s="76"/>
      <c r="R58" s="76"/>
      <c r="S58" s="76"/>
      <c r="T58" s="76"/>
      <c r="U58" s="76"/>
      <c r="V58" s="76">
        <v>270000</v>
      </c>
      <c r="W58" s="76"/>
      <c r="X58" s="76">
        <v>135000</v>
      </c>
      <c r="Y58" s="76">
        <v>67500</v>
      </c>
      <c r="Z58" s="76">
        <v>67500</v>
      </c>
      <c r="AA58" s="76"/>
      <c r="AB58" s="76"/>
    </row>
    <row r="59" spans="1:29" x14ac:dyDescent="0.25">
      <c r="A59" s="24" t="s">
        <v>137</v>
      </c>
      <c r="B59" s="37"/>
      <c r="C59" s="85">
        <f>SUM(C55:C58)</f>
        <v>4581000</v>
      </c>
      <c r="D59" s="95">
        <f t="shared" ref="D59:AB59" si="7">SUM(D55:D58)</f>
        <v>986500</v>
      </c>
      <c r="E59" s="95">
        <f t="shared" si="7"/>
        <v>0</v>
      </c>
      <c r="F59" s="95">
        <f t="shared" si="7"/>
        <v>0</v>
      </c>
      <c r="G59" s="95">
        <f t="shared" si="7"/>
        <v>0</v>
      </c>
      <c r="H59" s="95">
        <f t="shared" si="7"/>
        <v>0</v>
      </c>
      <c r="I59" s="95">
        <f t="shared" si="7"/>
        <v>510000</v>
      </c>
      <c r="J59" s="95">
        <f t="shared" si="7"/>
        <v>0</v>
      </c>
      <c r="K59" s="95">
        <f t="shared" si="7"/>
        <v>0</v>
      </c>
      <c r="L59" s="95">
        <f t="shared" si="7"/>
        <v>0</v>
      </c>
      <c r="M59" s="95">
        <f t="shared" si="7"/>
        <v>0</v>
      </c>
      <c r="N59" s="95">
        <f t="shared" si="7"/>
        <v>481000</v>
      </c>
      <c r="O59" s="95">
        <f t="shared" si="7"/>
        <v>63500</v>
      </c>
      <c r="P59" s="95">
        <f t="shared" si="7"/>
        <v>0</v>
      </c>
      <c r="Q59" s="95">
        <f t="shared" si="7"/>
        <v>0</v>
      </c>
      <c r="R59" s="95">
        <f t="shared" si="7"/>
        <v>0</v>
      </c>
      <c r="S59" s="95">
        <f t="shared" si="7"/>
        <v>0</v>
      </c>
      <c r="T59" s="95">
        <f t="shared" si="7"/>
        <v>0</v>
      </c>
      <c r="U59" s="95">
        <f t="shared" si="7"/>
        <v>0</v>
      </c>
      <c r="V59" s="95">
        <f t="shared" si="7"/>
        <v>1270000</v>
      </c>
      <c r="W59" s="95">
        <f t="shared" si="7"/>
        <v>0</v>
      </c>
      <c r="X59" s="95">
        <f t="shared" si="7"/>
        <v>635000</v>
      </c>
      <c r="Y59" s="95">
        <f t="shared" si="7"/>
        <v>317500</v>
      </c>
      <c r="Z59" s="95">
        <f t="shared" si="7"/>
        <v>317500</v>
      </c>
      <c r="AA59" s="95">
        <f t="shared" si="7"/>
        <v>0</v>
      </c>
      <c r="AB59" s="95">
        <f t="shared" si="7"/>
        <v>0</v>
      </c>
    </row>
    <row r="60" spans="1:29" x14ac:dyDescent="0.25">
      <c r="A60" s="19" t="s">
        <v>107</v>
      </c>
      <c r="B60" s="38">
        <v>5711</v>
      </c>
      <c r="C60" s="80">
        <f>SUM(D60:AB60)</f>
        <v>7555000</v>
      </c>
      <c r="D60" s="74"/>
      <c r="E60" s="76"/>
      <c r="F60" s="76"/>
      <c r="G60" s="76"/>
      <c r="H60" s="76"/>
      <c r="I60" s="76"/>
      <c r="J60" s="76">
        <v>4095000</v>
      </c>
      <c r="K60" s="76"/>
      <c r="L60" s="76">
        <v>2250000</v>
      </c>
      <c r="M60" s="76"/>
      <c r="N60" s="76"/>
      <c r="O60" s="76"/>
      <c r="P60" s="76"/>
      <c r="Q60" s="76"/>
      <c r="R60" s="76"/>
      <c r="S60" s="76"/>
      <c r="T60" s="76"/>
      <c r="U60" s="76"/>
      <c r="V60" s="76">
        <v>210000</v>
      </c>
      <c r="W60" s="76"/>
      <c r="X60" s="76"/>
      <c r="Y60" s="76">
        <v>0</v>
      </c>
      <c r="Z60" s="76">
        <v>1000000</v>
      </c>
      <c r="AA60" s="76"/>
      <c r="AB60" s="76"/>
    </row>
    <row r="61" spans="1:29" x14ac:dyDescent="0.25">
      <c r="A61" s="16" t="s">
        <v>110</v>
      </c>
      <c r="B61" s="33">
        <v>5741</v>
      </c>
      <c r="C61" s="77">
        <f>SUM(D61:AB61)</f>
        <v>800000</v>
      </c>
      <c r="D61" s="74"/>
      <c r="E61" s="76"/>
      <c r="F61" s="76"/>
      <c r="G61" s="76"/>
      <c r="H61" s="76"/>
      <c r="I61" s="76"/>
      <c r="J61" s="76"/>
      <c r="K61" s="76"/>
      <c r="L61" s="76"/>
      <c r="M61" s="76"/>
      <c r="N61" s="76">
        <v>800000</v>
      </c>
      <c r="O61" s="76"/>
      <c r="P61" s="76"/>
      <c r="Q61" s="76"/>
      <c r="R61" s="76"/>
      <c r="S61" s="76"/>
      <c r="T61" s="76"/>
      <c r="U61" s="76"/>
      <c r="V61" s="76">
        <v>0</v>
      </c>
      <c r="W61" s="76"/>
      <c r="X61" s="76"/>
      <c r="Y61" s="76"/>
      <c r="Z61" s="76"/>
      <c r="AA61" s="76"/>
      <c r="AB61" s="76"/>
    </row>
    <row r="62" spans="1:29" x14ac:dyDescent="0.25">
      <c r="A62" s="17" t="s">
        <v>131</v>
      </c>
      <c r="B62" s="39">
        <v>741</v>
      </c>
      <c r="C62" s="78">
        <f>SUM(D62:AB62)</f>
        <v>2274000</v>
      </c>
      <c r="D62" s="74"/>
      <c r="E62" s="76"/>
      <c r="F62" s="76"/>
      <c r="G62" s="76"/>
      <c r="H62" s="76"/>
      <c r="I62" s="76"/>
      <c r="J62" s="76">
        <v>1105000</v>
      </c>
      <c r="K62" s="76"/>
      <c r="L62" s="76">
        <v>623000</v>
      </c>
      <c r="M62" s="76"/>
      <c r="N62" s="76">
        <v>216000</v>
      </c>
      <c r="O62" s="76"/>
      <c r="P62" s="76"/>
      <c r="Q62" s="76"/>
      <c r="R62" s="76"/>
      <c r="S62" s="76"/>
      <c r="T62" s="76"/>
      <c r="U62" s="76"/>
      <c r="V62" s="76">
        <v>60000</v>
      </c>
      <c r="W62" s="76"/>
      <c r="X62" s="76"/>
      <c r="Y62" s="76">
        <v>0</v>
      </c>
      <c r="Z62" s="76">
        <v>270000</v>
      </c>
      <c r="AA62" s="76"/>
      <c r="AB62" s="76"/>
    </row>
    <row r="63" spans="1:29" x14ac:dyDescent="0.25">
      <c r="A63" s="25" t="s">
        <v>138</v>
      </c>
      <c r="B63" s="40"/>
      <c r="C63" s="86">
        <f>SUM(C60:C62)</f>
        <v>10629000</v>
      </c>
      <c r="D63" s="96">
        <f t="shared" ref="D63:AB63" si="8">SUM(D60:D62)</f>
        <v>0</v>
      </c>
      <c r="E63" s="96">
        <f t="shared" si="8"/>
        <v>0</v>
      </c>
      <c r="F63" s="96">
        <f t="shared" si="8"/>
        <v>0</v>
      </c>
      <c r="G63" s="96">
        <f t="shared" si="8"/>
        <v>0</v>
      </c>
      <c r="H63" s="96">
        <f t="shared" si="8"/>
        <v>0</v>
      </c>
      <c r="I63" s="96">
        <f t="shared" si="8"/>
        <v>0</v>
      </c>
      <c r="J63" s="96">
        <f t="shared" si="8"/>
        <v>5200000</v>
      </c>
      <c r="K63" s="96">
        <f t="shared" si="8"/>
        <v>0</v>
      </c>
      <c r="L63" s="96">
        <f t="shared" si="8"/>
        <v>2873000</v>
      </c>
      <c r="M63" s="96">
        <f t="shared" si="8"/>
        <v>0</v>
      </c>
      <c r="N63" s="96">
        <f t="shared" si="8"/>
        <v>1016000</v>
      </c>
      <c r="O63" s="96">
        <f t="shared" si="8"/>
        <v>0</v>
      </c>
      <c r="P63" s="96">
        <f t="shared" si="8"/>
        <v>0</v>
      </c>
      <c r="Q63" s="96">
        <f t="shared" si="8"/>
        <v>0</v>
      </c>
      <c r="R63" s="96">
        <f t="shared" si="8"/>
        <v>0</v>
      </c>
      <c r="S63" s="96">
        <f t="shared" si="8"/>
        <v>0</v>
      </c>
      <c r="T63" s="96">
        <f t="shared" si="8"/>
        <v>0</v>
      </c>
      <c r="U63" s="96">
        <f t="shared" si="8"/>
        <v>0</v>
      </c>
      <c r="V63" s="96">
        <f t="shared" si="8"/>
        <v>270000</v>
      </c>
      <c r="W63" s="96">
        <f t="shared" si="8"/>
        <v>0</v>
      </c>
      <c r="X63" s="96">
        <f t="shared" si="8"/>
        <v>0</v>
      </c>
      <c r="Y63" s="96">
        <f t="shared" si="8"/>
        <v>0</v>
      </c>
      <c r="Z63" s="96">
        <f t="shared" si="8"/>
        <v>1270000</v>
      </c>
      <c r="AA63" s="96">
        <f t="shared" si="8"/>
        <v>0</v>
      </c>
      <c r="AB63" s="96">
        <f t="shared" si="8"/>
        <v>0</v>
      </c>
    </row>
    <row r="64" spans="1:29" x14ac:dyDescent="0.25">
      <c r="A64" s="26" t="s">
        <v>139</v>
      </c>
      <c r="B64" s="41"/>
      <c r="C64" s="87">
        <f>SUM(D64:AB64)</f>
        <v>880076</v>
      </c>
      <c r="D64" s="75"/>
      <c r="E64" s="75"/>
      <c r="F64" s="75"/>
      <c r="G64" s="75">
        <v>880076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30" ht="15.75" x14ac:dyDescent="0.25">
      <c r="A65" s="27" t="s">
        <v>93</v>
      </c>
      <c r="B65" s="42"/>
      <c r="C65" s="88">
        <f>C64+C63+C59+C54+C46+C42+C11+C6</f>
        <v>102789696</v>
      </c>
      <c r="D65" s="97">
        <f t="shared" ref="D65:AB65" si="9">D64+D63+D59+D54+D46+D42+D11+D6</f>
        <v>10043900</v>
      </c>
      <c r="E65" s="97">
        <f t="shared" si="9"/>
        <v>770000</v>
      </c>
      <c r="F65" s="97">
        <f t="shared" si="9"/>
        <v>300000</v>
      </c>
      <c r="G65" s="97">
        <f t="shared" si="9"/>
        <v>1380076</v>
      </c>
      <c r="H65" s="97">
        <f t="shared" si="9"/>
        <v>33498470</v>
      </c>
      <c r="I65" s="97">
        <f t="shared" si="9"/>
        <v>7605000</v>
      </c>
      <c r="J65" s="97">
        <f t="shared" si="9"/>
        <v>7587000</v>
      </c>
      <c r="K65" s="97">
        <f t="shared" si="9"/>
        <v>1270000</v>
      </c>
      <c r="L65" s="97">
        <f t="shared" si="9"/>
        <v>3000000</v>
      </c>
      <c r="M65" s="97">
        <f t="shared" si="9"/>
        <v>1551000</v>
      </c>
      <c r="N65" s="97">
        <f t="shared" si="9"/>
        <v>7405000</v>
      </c>
      <c r="O65" s="97">
        <f t="shared" si="9"/>
        <v>1038500</v>
      </c>
      <c r="P65" s="97">
        <f t="shared" si="9"/>
        <v>552450</v>
      </c>
      <c r="Q65" s="97">
        <f t="shared" si="9"/>
        <v>34800</v>
      </c>
      <c r="R65" s="97">
        <f t="shared" si="9"/>
        <v>60000</v>
      </c>
      <c r="S65" s="97">
        <f t="shared" si="9"/>
        <v>1022400</v>
      </c>
      <c r="T65" s="97">
        <f t="shared" si="9"/>
        <v>3726000</v>
      </c>
      <c r="U65" s="97">
        <f t="shared" si="9"/>
        <v>1173300</v>
      </c>
      <c r="V65" s="97">
        <f t="shared" si="9"/>
        <v>5030300</v>
      </c>
      <c r="W65" s="97">
        <f t="shared" si="9"/>
        <v>2520000</v>
      </c>
      <c r="X65" s="97">
        <f t="shared" si="9"/>
        <v>2596500</v>
      </c>
      <c r="Y65" s="97">
        <f t="shared" si="9"/>
        <v>2487500</v>
      </c>
      <c r="Z65" s="97">
        <f t="shared" si="9"/>
        <v>3757500</v>
      </c>
      <c r="AA65" s="97">
        <f t="shared" si="9"/>
        <v>500000</v>
      </c>
      <c r="AB65" s="97">
        <f t="shared" si="9"/>
        <v>3880000</v>
      </c>
      <c r="AC65" s="11"/>
      <c r="AD65" s="1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pane xSplit="1" topLeftCell="B1" activePane="topRight" state="frozen"/>
      <selection pane="topRight" activeCell="D2" sqref="D2"/>
    </sheetView>
  </sheetViews>
  <sheetFormatPr defaultRowHeight="15" x14ac:dyDescent="0.25"/>
  <cols>
    <col min="1" max="1" width="52.85546875" customWidth="1"/>
    <col min="2" max="2" width="29.7109375" style="5" customWidth="1"/>
    <col min="3" max="3" width="15" style="5" customWidth="1"/>
    <col min="4" max="4" width="12.85546875" style="5" customWidth="1"/>
    <col min="5" max="5" width="13.85546875" style="5" customWidth="1"/>
    <col min="6" max="6" width="19.42578125" style="5" customWidth="1"/>
    <col min="7" max="7" width="13.42578125" style="5" customWidth="1"/>
    <col min="8" max="8" width="11.140625" style="5" customWidth="1"/>
    <col min="9" max="10" width="9.140625" style="5"/>
    <col min="11" max="11" width="12" style="5" customWidth="1"/>
    <col min="12" max="12" width="11.85546875" style="5" customWidth="1"/>
  </cols>
  <sheetData>
    <row r="1" spans="1:15" ht="103.5" customHeight="1" x14ac:dyDescent="0.25">
      <c r="A1" s="14" t="s">
        <v>186</v>
      </c>
      <c r="B1" s="43" t="s">
        <v>140</v>
      </c>
      <c r="C1" s="12" t="s">
        <v>0</v>
      </c>
      <c r="D1" s="12" t="s">
        <v>94</v>
      </c>
      <c r="E1" s="12" t="s">
        <v>180</v>
      </c>
      <c r="F1" s="12" t="s">
        <v>100</v>
      </c>
      <c r="G1" s="12" t="s">
        <v>95</v>
      </c>
      <c r="H1" s="12" t="s">
        <v>98</v>
      </c>
      <c r="I1" s="12" t="s">
        <v>181</v>
      </c>
      <c r="J1" s="12" t="s">
        <v>182</v>
      </c>
      <c r="K1" s="12" t="s">
        <v>183</v>
      </c>
      <c r="L1" s="12" t="s">
        <v>101</v>
      </c>
      <c r="M1" s="2"/>
      <c r="N1" s="2"/>
      <c r="O1" s="2"/>
    </row>
    <row r="2" spans="1:15" ht="30" x14ac:dyDescent="0.25">
      <c r="A2" s="44" t="s">
        <v>141</v>
      </c>
      <c r="B2" s="98">
        <f>SUM(C2:L2)</f>
        <v>2015253</v>
      </c>
      <c r="C2" s="99"/>
      <c r="D2" s="99"/>
      <c r="E2" s="99"/>
      <c r="F2" s="99">
        <v>2015253</v>
      </c>
      <c r="G2" s="99"/>
      <c r="H2" s="99"/>
      <c r="I2" s="99"/>
      <c r="J2" s="99"/>
      <c r="K2" s="99"/>
      <c r="L2" s="99"/>
    </row>
    <row r="3" spans="1:15" ht="30" x14ac:dyDescent="0.25">
      <c r="A3" s="44" t="s">
        <v>142</v>
      </c>
      <c r="B3" s="98">
        <f>SUM(C3:L3)</f>
        <v>27054729</v>
      </c>
      <c r="C3" s="99"/>
      <c r="D3" s="99"/>
      <c r="E3" s="99"/>
      <c r="F3" s="99">
        <v>27054729</v>
      </c>
      <c r="G3" s="99"/>
      <c r="H3" s="99"/>
      <c r="I3" s="99"/>
      <c r="J3" s="99"/>
      <c r="K3" s="99"/>
      <c r="L3" s="99"/>
    </row>
    <row r="4" spans="1:15" ht="45" x14ac:dyDescent="0.25">
      <c r="A4" s="44" t="s">
        <v>143</v>
      </c>
      <c r="B4" s="98">
        <f>SUM(C4:L4)</f>
        <v>1393000</v>
      </c>
      <c r="C4" s="99"/>
      <c r="D4" s="99"/>
      <c r="E4" s="99"/>
      <c r="F4" s="99">
        <v>1393000</v>
      </c>
      <c r="G4" s="99"/>
      <c r="H4" s="99"/>
      <c r="I4" s="99"/>
      <c r="J4" s="99"/>
      <c r="K4" s="99"/>
      <c r="L4" s="99"/>
    </row>
    <row r="5" spans="1:15" ht="30" x14ac:dyDescent="0.25">
      <c r="A5" s="44" t="s">
        <v>144</v>
      </c>
      <c r="B5" s="98">
        <f>SUM(C5:L5)</f>
        <v>1200000</v>
      </c>
      <c r="C5" s="99"/>
      <c r="D5" s="99"/>
      <c r="E5" s="99"/>
      <c r="F5" s="99">
        <v>1200000</v>
      </c>
      <c r="G5" s="99"/>
      <c r="H5" s="99"/>
      <c r="I5" s="99"/>
      <c r="J5" s="99"/>
      <c r="K5" s="99"/>
      <c r="L5" s="99"/>
    </row>
    <row r="6" spans="1:15" ht="30" x14ac:dyDescent="0.25">
      <c r="A6" s="44" t="s">
        <v>145</v>
      </c>
      <c r="B6" s="98">
        <f>SUM(C6:L6)</f>
        <v>0</v>
      </c>
      <c r="C6" s="99"/>
      <c r="D6" s="99"/>
      <c r="E6" s="99"/>
      <c r="F6" s="99"/>
      <c r="G6" s="99"/>
      <c r="H6" s="99"/>
      <c r="I6" s="99"/>
      <c r="J6" s="99"/>
      <c r="K6" s="99"/>
      <c r="L6" s="99"/>
    </row>
    <row r="7" spans="1:15" ht="31.5" x14ac:dyDescent="0.25">
      <c r="A7" s="45" t="s">
        <v>146</v>
      </c>
      <c r="B7" s="100">
        <f>SUM(B2:B6)</f>
        <v>31662982</v>
      </c>
      <c r="C7" s="101">
        <f t="shared" ref="C7:L7" si="0">SUM(C2:C6)</f>
        <v>0</v>
      </c>
      <c r="D7" s="101">
        <f t="shared" si="0"/>
        <v>0</v>
      </c>
      <c r="E7" s="101">
        <f t="shared" si="0"/>
        <v>0</v>
      </c>
      <c r="F7" s="101">
        <f t="shared" si="0"/>
        <v>31662982</v>
      </c>
      <c r="G7" s="101">
        <f t="shared" si="0"/>
        <v>0</v>
      </c>
      <c r="H7" s="101">
        <f t="shared" si="0"/>
        <v>0</v>
      </c>
      <c r="I7" s="101">
        <f t="shared" si="0"/>
        <v>0</v>
      </c>
      <c r="J7" s="101">
        <f t="shared" si="0"/>
        <v>0</v>
      </c>
      <c r="K7" s="101">
        <f t="shared" si="0"/>
        <v>0</v>
      </c>
      <c r="L7" s="101">
        <f t="shared" si="0"/>
        <v>0</v>
      </c>
    </row>
    <row r="8" spans="1:15" ht="30" x14ac:dyDescent="0.25">
      <c r="A8" s="44" t="s">
        <v>147</v>
      </c>
      <c r="B8" s="98">
        <f>SUM(C8:L8)</f>
        <v>7034800</v>
      </c>
      <c r="C8" s="99"/>
      <c r="D8" s="99"/>
      <c r="E8" s="99"/>
      <c r="F8" s="99"/>
      <c r="G8" s="99">
        <v>6500000</v>
      </c>
      <c r="H8" s="99"/>
      <c r="I8" s="99">
        <v>34800</v>
      </c>
      <c r="J8" s="99">
        <v>500000</v>
      </c>
      <c r="K8" s="99"/>
      <c r="L8" s="99"/>
    </row>
    <row r="9" spans="1:15" ht="30" x14ac:dyDescent="0.25">
      <c r="A9" s="44" t="s">
        <v>148</v>
      </c>
      <c r="B9" s="98">
        <f>SUM(C9:L9)</f>
        <v>34800</v>
      </c>
      <c r="C9" s="99"/>
      <c r="D9" s="99"/>
      <c r="E9" s="99"/>
      <c r="F9" s="99"/>
      <c r="G9" s="99"/>
      <c r="H9" s="99"/>
      <c r="I9" s="99">
        <v>34800</v>
      </c>
      <c r="J9" s="99"/>
      <c r="K9" s="99"/>
      <c r="L9" s="99"/>
    </row>
    <row r="10" spans="1:15" ht="15.75" x14ac:dyDescent="0.25">
      <c r="A10" s="44" t="s">
        <v>149</v>
      </c>
      <c r="B10" s="98">
        <f>SUM(C10:L10)</f>
        <v>6500000</v>
      </c>
      <c r="C10" s="99"/>
      <c r="D10" s="99"/>
      <c r="E10" s="99"/>
      <c r="F10" s="99"/>
      <c r="G10" s="99">
        <v>6500000</v>
      </c>
      <c r="H10" s="99"/>
      <c r="I10" s="99"/>
      <c r="J10" s="99"/>
      <c r="K10" s="99"/>
      <c r="L10" s="99"/>
    </row>
    <row r="11" spans="1:15" ht="31.5" x14ac:dyDescent="0.25">
      <c r="A11" s="45" t="s">
        <v>150</v>
      </c>
      <c r="B11" s="100">
        <f>B8+B7</f>
        <v>38697782</v>
      </c>
      <c r="C11" s="100">
        <f t="shared" ref="C11:L11" si="1">C8+C7</f>
        <v>0</v>
      </c>
      <c r="D11" s="100">
        <f t="shared" si="1"/>
        <v>0</v>
      </c>
      <c r="E11" s="100">
        <f t="shared" si="1"/>
        <v>0</v>
      </c>
      <c r="F11" s="100">
        <f t="shared" si="1"/>
        <v>31662982</v>
      </c>
      <c r="G11" s="100">
        <f t="shared" si="1"/>
        <v>6500000</v>
      </c>
      <c r="H11" s="100">
        <f t="shared" si="1"/>
        <v>0</v>
      </c>
      <c r="I11" s="100">
        <f t="shared" si="1"/>
        <v>34800</v>
      </c>
      <c r="J11" s="100">
        <f t="shared" si="1"/>
        <v>500000</v>
      </c>
      <c r="K11" s="100">
        <f t="shared" si="1"/>
        <v>0</v>
      </c>
      <c r="L11" s="100">
        <f t="shared" si="1"/>
        <v>0</v>
      </c>
    </row>
    <row r="12" spans="1:15" ht="30" x14ac:dyDescent="0.25">
      <c r="A12" s="44" t="s">
        <v>151</v>
      </c>
      <c r="B12" s="98">
        <f>SUM(C12:L12)</f>
        <v>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5" ht="47.25" x14ac:dyDescent="0.25">
      <c r="A13" s="45" t="s">
        <v>152</v>
      </c>
      <c r="B13" s="100">
        <f>SUM(B12)</f>
        <v>0</v>
      </c>
      <c r="C13" s="101">
        <f t="shared" ref="C13:L13" si="2">SUM(C12)</f>
        <v>0</v>
      </c>
      <c r="D13" s="101">
        <f t="shared" si="2"/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0</v>
      </c>
      <c r="K13" s="101">
        <f t="shared" si="2"/>
        <v>0</v>
      </c>
      <c r="L13" s="101">
        <f t="shared" si="2"/>
        <v>0</v>
      </c>
    </row>
    <row r="14" spans="1:15" ht="15.75" x14ac:dyDescent="0.25">
      <c r="A14" s="44" t="s">
        <v>153</v>
      </c>
      <c r="B14" s="98">
        <f t="shared" ref="B14:B22" si="3">SUM(C14:L14)</f>
        <v>2600000</v>
      </c>
      <c r="C14" s="99"/>
      <c r="D14" s="99"/>
      <c r="E14" s="99"/>
      <c r="F14" s="99"/>
      <c r="G14" s="99"/>
      <c r="H14" s="99"/>
      <c r="I14" s="99"/>
      <c r="J14" s="99"/>
      <c r="K14" s="99">
        <v>2600000</v>
      </c>
      <c r="L14" s="99"/>
    </row>
    <row r="15" spans="1:15" ht="15.75" x14ac:dyDescent="0.25">
      <c r="A15" s="44" t="s">
        <v>154</v>
      </c>
      <c r="B15" s="98">
        <f t="shared" si="3"/>
        <v>600000</v>
      </c>
      <c r="C15" s="99"/>
      <c r="D15" s="99"/>
      <c r="E15" s="99"/>
      <c r="F15" s="99"/>
      <c r="G15" s="99"/>
      <c r="H15" s="99"/>
      <c r="I15" s="99"/>
      <c r="J15" s="99"/>
      <c r="K15" s="99">
        <v>600000</v>
      </c>
      <c r="L15" s="99"/>
    </row>
    <row r="16" spans="1:15" ht="30" x14ac:dyDescent="0.25">
      <c r="A16" s="44" t="s">
        <v>155</v>
      </c>
      <c r="B16" s="98">
        <f t="shared" si="3"/>
        <v>2000000</v>
      </c>
      <c r="C16" s="99"/>
      <c r="D16" s="99"/>
      <c r="E16" s="99"/>
      <c r="F16" s="99"/>
      <c r="G16" s="99"/>
      <c r="H16" s="99"/>
      <c r="I16" s="99"/>
      <c r="J16" s="99"/>
      <c r="K16" s="99">
        <v>2000000</v>
      </c>
      <c r="L16" s="99"/>
    </row>
    <row r="17" spans="1:12" ht="30" x14ac:dyDescent="0.25">
      <c r="A17" s="44" t="s">
        <v>156</v>
      </c>
      <c r="B17" s="98">
        <f t="shared" si="3"/>
        <v>30657641</v>
      </c>
      <c r="C17" s="99"/>
      <c r="D17" s="99"/>
      <c r="E17" s="99"/>
      <c r="F17" s="99"/>
      <c r="G17" s="99"/>
      <c r="H17" s="99"/>
      <c r="I17" s="99"/>
      <c r="J17" s="99"/>
      <c r="K17" s="99">
        <v>30657641</v>
      </c>
      <c r="L17" s="99"/>
    </row>
    <row r="18" spans="1:12" ht="45" x14ac:dyDescent="0.25">
      <c r="A18" s="44" t="s">
        <v>157</v>
      </c>
      <c r="B18" s="98">
        <f t="shared" si="3"/>
        <v>30657641</v>
      </c>
      <c r="C18" s="99"/>
      <c r="D18" s="99"/>
      <c r="E18" s="99"/>
      <c r="F18" s="99"/>
      <c r="G18" s="99"/>
      <c r="H18" s="99"/>
      <c r="I18" s="99"/>
      <c r="J18" s="99"/>
      <c r="K18" s="99">
        <v>30657641</v>
      </c>
      <c r="L18" s="99"/>
    </row>
    <row r="19" spans="1:12" ht="15.75" x14ac:dyDescent="0.25">
      <c r="A19" s="44" t="s">
        <v>158</v>
      </c>
      <c r="B19" s="98">
        <f t="shared" si="3"/>
        <v>2800000</v>
      </c>
      <c r="C19" s="99"/>
      <c r="D19" s="99"/>
      <c r="E19" s="99"/>
      <c r="F19" s="99"/>
      <c r="G19" s="99"/>
      <c r="H19" s="99"/>
      <c r="I19" s="99"/>
      <c r="J19" s="99"/>
      <c r="K19" s="99">
        <v>2800000</v>
      </c>
      <c r="L19" s="99"/>
    </row>
    <row r="20" spans="1:12" ht="30" x14ac:dyDescent="0.25">
      <c r="A20" s="44" t="s">
        <v>159</v>
      </c>
      <c r="B20" s="98">
        <f t="shared" si="3"/>
        <v>2800000</v>
      </c>
      <c r="C20" s="99"/>
      <c r="D20" s="99"/>
      <c r="E20" s="99"/>
      <c r="F20" s="99"/>
      <c r="G20" s="99"/>
      <c r="H20" s="99"/>
      <c r="I20" s="99"/>
      <c r="J20" s="99"/>
      <c r="K20" s="99">
        <v>2800000</v>
      </c>
      <c r="L20" s="99"/>
    </row>
    <row r="21" spans="1:12" ht="30" x14ac:dyDescent="0.25">
      <c r="A21" s="44" t="s">
        <v>160</v>
      </c>
      <c r="B21" s="98">
        <f t="shared" si="3"/>
        <v>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5.75" x14ac:dyDescent="0.25">
      <c r="A22" s="44" t="s">
        <v>161</v>
      </c>
      <c r="B22" s="98">
        <f t="shared" si="3"/>
        <v>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31.5" x14ac:dyDescent="0.25">
      <c r="A23" s="45" t="s">
        <v>162</v>
      </c>
      <c r="B23" s="100">
        <f>B14+B17+B21+B19</f>
        <v>36057641</v>
      </c>
      <c r="C23" s="101">
        <f t="shared" ref="C23:L23" si="4">C14+C17+C21+C19</f>
        <v>0</v>
      </c>
      <c r="D23" s="101">
        <f t="shared" si="4"/>
        <v>0</v>
      </c>
      <c r="E23" s="101">
        <f t="shared" si="4"/>
        <v>0</v>
      </c>
      <c r="F23" s="101">
        <f t="shared" si="4"/>
        <v>0</v>
      </c>
      <c r="G23" s="101">
        <f t="shared" si="4"/>
        <v>0</v>
      </c>
      <c r="H23" s="101">
        <f t="shared" si="4"/>
        <v>0</v>
      </c>
      <c r="I23" s="101">
        <f t="shared" si="4"/>
        <v>0</v>
      </c>
      <c r="J23" s="101">
        <f t="shared" si="4"/>
        <v>0</v>
      </c>
      <c r="K23" s="101">
        <f t="shared" si="4"/>
        <v>36057641</v>
      </c>
      <c r="L23" s="101">
        <f t="shared" si="4"/>
        <v>0</v>
      </c>
    </row>
    <row r="24" spans="1:12" ht="30" x14ac:dyDescent="0.25">
      <c r="A24" s="44" t="s">
        <v>163</v>
      </c>
      <c r="B24" s="98">
        <f>SUM(C24:L24)</f>
        <v>375000</v>
      </c>
      <c r="C24" s="99"/>
      <c r="D24" s="99"/>
      <c r="E24" s="99"/>
      <c r="F24" s="99"/>
      <c r="G24" s="99"/>
      <c r="H24" s="99"/>
      <c r="I24" s="99"/>
      <c r="J24" s="99"/>
      <c r="K24" s="99">
        <v>375000</v>
      </c>
      <c r="L24" s="99"/>
    </row>
    <row r="25" spans="1:12" ht="15.75" x14ac:dyDescent="0.25">
      <c r="A25" s="44" t="s">
        <v>164</v>
      </c>
      <c r="B25" s="98">
        <f>SUM(C25:L25)</f>
        <v>0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31.5" x14ac:dyDescent="0.25">
      <c r="A26" s="45" t="s">
        <v>165</v>
      </c>
      <c r="B26" s="100">
        <f>B14+B17+B19+B21+B24</f>
        <v>36432641</v>
      </c>
      <c r="C26" s="101">
        <f t="shared" ref="C26:L26" si="5">C14+C17+C19+C21+C24</f>
        <v>0</v>
      </c>
      <c r="D26" s="101">
        <f t="shared" si="5"/>
        <v>0</v>
      </c>
      <c r="E26" s="101">
        <f t="shared" si="5"/>
        <v>0</v>
      </c>
      <c r="F26" s="101">
        <f t="shared" si="5"/>
        <v>0</v>
      </c>
      <c r="G26" s="101">
        <f t="shared" si="5"/>
        <v>0</v>
      </c>
      <c r="H26" s="101">
        <f t="shared" si="5"/>
        <v>0</v>
      </c>
      <c r="I26" s="101">
        <f t="shared" si="5"/>
        <v>0</v>
      </c>
      <c r="J26" s="101">
        <f t="shared" si="5"/>
        <v>0</v>
      </c>
      <c r="K26" s="101">
        <f t="shared" si="5"/>
        <v>36432641</v>
      </c>
      <c r="L26" s="101">
        <f t="shared" si="5"/>
        <v>0</v>
      </c>
    </row>
    <row r="27" spans="1:12" ht="15.75" x14ac:dyDescent="0.25">
      <c r="A27" s="44" t="s">
        <v>166</v>
      </c>
      <c r="B27" s="98">
        <f>SUM(C27:L27)</f>
        <v>160000</v>
      </c>
      <c r="C27" s="99"/>
      <c r="D27" s="99">
        <v>150000</v>
      </c>
      <c r="E27" s="99">
        <v>10000</v>
      </c>
      <c r="F27" s="99"/>
      <c r="G27" s="99"/>
      <c r="H27" s="99"/>
      <c r="I27" s="99"/>
      <c r="J27" s="99"/>
      <c r="K27" s="99"/>
      <c r="L27" s="99"/>
    </row>
    <row r="28" spans="1:12" ht="30" x14ac:dyDescent="0.25">
      <c r="A28" s="44" t="s">
        <v>167</v>
      </c>
      <c r="B28" s="98">
        <f>SUM(C28:L28)</f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</row>
    <row r="29" spans="1:12" ht="15.75" x14ac:dyDescent="0.25">
      <c r="A29" s="44" t="s">
        <v>168</v>
      </c>
      <c r="B29" s="98">
        <f>SUM(C29:L29)</f>
        <v>3065000</v>
      </c>
      <c r="C29" s="99">
        <v>60000</v>
      </c>
      <c r="D29" s="99"/>
      <c r="E29" s="99">
        <v>5000</v>
      </c>
      <c r="F29" s="99"/>
      <c r="G29" s="99"/>
      <c r="H29" s="99">
        <v>3000000</v>
      </c>
      <c r="I29" s="99"/>
      <c r="J29" s="99"/>
      <c r="K29" s="99"/>
      <c r="L29" s="99"/>
    </row>
    <row r="30" spans="1:12" ht="15.75" x14ac:dyDescent="0.25">
      <c r="A30" s="44" t="s">
        <v>169</v>
      </c>
      <c r="B30" s="98">
        <f>SUM(C30:L30)</f>
        <v>5000</v>
      </c>
      <c r="C30" s="99">
        <v>5000</v>
      </c>
      <c r="D30" s="99"/>
      <c r="E30" s="99"/>
      <c r="F30" s="99"/>
      <c r="G30" s="99"/>
      <c r="H30" s="99"/>
      <c r="I30" s="99"/>
      <c r="J30" s="99"/>
      <c r="K30" s="99"/>
      <c r="L30" s="99"/>
    </row>
    <row r="31" spans="1:12" ht="15.75" x14ac:dyDescent="0.25">
      <c r="A31" s="44" t="s">
        <v>170</v>
      </c>
      <c r="B31" s="98">
        <f>SUM(C31:L31)</f>
        <v>60000</v>
      </c>
      <c r="C31" s="99">
        <v>60000</v>
      </c>
      <c r="D31" s="99"/>
      <c r="E31" s="99"/>
      <c r="F31" s="99"/>
      <c r="G31" s="99"/>
      <c r="H31" s="99"/>
      <c r="I31" s="99"/>
      <c r="J31" s="99"/>
      <c r="K31" s="99"/>
      <c r="L31" s="99"/>
    </row>
    <row r="32" spans="1:12" ht="47.25" x14ac:dyDescent="0.25">
      <c r="A32" s="45" t="s">
        <v>171</v>
      </c>
      <c r="B32" s="100">
        <f>B27+B29+B30+B31</f>
        <v>3290000</v>
      </c>
      <c r="C32" s="101">
        <f t="shared" ref="C32:L32" si="6">C27+C29+C30+C31</f>
        <v>125000</v>
      </c>
      <c r="D32" s="101">
        <f t="shared" si="6"/>
        <v>150000</v>
      </c>
      <c r="E32" s="101">
        <f t="shared" si="6"/>
        <v>15000</v>
      </c>
      <c r="F32" s="101">
        <f t="shared" si="6"/>
        <v>0</v>
      </c>
      <c r="G32" s="101">
        <f t="shared" si="6"/>
        <v>0</v>
      </c>
      <c r="H32" s="101">
        <f t="shared" si="6"/>
        <v>3000000</v>
      </c>
      <c r="I32" s="101">
        <f t="shared" si="6"/>
        <v>0</v>
      </c>
      <c r="J32" s="101">
        <f t="shared" si="6"/>
        <v>0</v>
      </c>
      <c r="K32" s="101">
        <f t="shared" si="6"/>
        <v>0</v>
      </c>
      <c r="L32" s="101">
        <f t="shared" si="6"/>
        <v>0</v>
      </c>
    </row>
    <row r="33" spans="1:12" ht="45" x14ac:dyDescent="0.25">
      <c r="A33" s="44" t="s">
        <v>172</v>
      </c>
      <c r="B33" s="98">
        <f>SUM(C33:L33)</f>
        <v>500000</v>
      </c>
      <c r="C33" s="99">
        <v>500000</v>
      </c>
      <c r="D33" s="99"/>
      <c r="E33" s="99"/>
      <c r="F33" s="99"/>
      <c r="G33" s="99"/>
      <c r="H33" s="99"/>
      <c r="I33" s="99"/>
      <c r="J33" s="99"/>
      <c r="K33" s="99"/>
      <c r="L33" s="99"/>
    </row>
    <row r="34" spans="1:12" ht="15.75" x14ac:dyDescent="0.25">
      <c r="A34" s="44" t="s">
        <v>173</v>
      </c>
      <c r="B34" s="98">
        <f>SUM(C34:L34)</f>
        <v>0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 ht="30" x14ac:dyDescent="0.25">
      <c r="A35" s="44" t="s">
        <v>174</v>
      </c>
      <c r="B35" s="98">
        <f>SUM(C35:L35)</f>
        <v>200000</v>
      </c>
      <c r="C35" s="99"/>
      <c r="D35" s="99"/>
      <c r="E35" s="99"/>
      <c r="F35" s="99"/>
      <c r="G35" s="99"/>
      <c r="H35" s="99">
        <v>200000</v>
      </c>
      <c r="I35" s="99"/>
      <c r="J35" s="99"/>
      <c r="K35" s="99"/>
      <c r="L35" s="99"/>
    </row>
    <row r="36" spans="1:12" ht="15.75" x14ac:dyDescent="0.25">
      <c r="A36" s="44" t="s">
        <v>175</v>
      </c>
      <c r="B36" s="98">
        <f>SUM(C36:L36)</f>
        <v>0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31.5" x14ac:dyDescent="0.25">
      <c r="A37" s="45" t="s">
        <v>176</v>
      </c>
      <c r="B37" s="100">
        <f>B33+B35</f>
        <v>700000</v>
      </c>
      <c r="C37" s="101">
        <f t="shared" ref="C37:L37" si="7">C33+C35</f>
        <v>500000</v>
      </c>
      <c r="D37" s="101">
        <f t="shared" si="7"/>
        <v>0</v>
      </c>
      <c r="E37" s="101">
        <f t="shared" si="7"/>
        <v>0</v>
      </c>
      <c r="F37" s="101">
        <f t="shared" si="7"/>
        <v>0</v>
      </c>
      <c r="G37" s="101">
        <f t="shared" si="7"/>
        <v>0</v>
      </c>
      <c r="H37" s="101">
        <f t="shared" si="7"/>
        <v>200000</v>
      </c>
      <c r="I37" s="101">
        <f t="shared" si="7"/>
        <v>0</v>
      </c>
      <c r="J37" s="101">
        <f t="shared" si="7"/>
        <v>0</v>
      </c>
      <c r="K37" s="101">
        <f t="shared" si="7"/>
        <v>0</v>
      </c>
      <c r="L37" s="101">
        <f t="shared" si="7"/>
        <v>0</v>
      </c>
    </row>
    <row r="38" spans="1:12" ht="45" x14ac:dyDescent="0.25">
      <c r="A38" s="44" t="s">
        <v>177</v>
      </c>
      <c r="B38" s="98">
        <f>SUM(C38:L38)</f>
        <v>1498100</v>
      </c>
      <c r="C38" s="99">
        <v>1498100</v>
      </c>
      <c r="D38" s="99"/>
      <c r="E38" s="99"/>
      <c r="F38" s="99"/>
      <c r="G38" s="99"/>
      <c r="H38" s="99"/>
      <c r="I38" s="99"/>
      <c r="J38" s="99"/>
      <c r="K38" s="99"/>
      <c r="L38" s="99"/>
    </row>
    <row r="39" spans="1:12" ht="31.5" x14ac:dyDescent="0.25">
      <c r="A39" s="45" t="s">
        <v>178</v>
      </c>
      <c r="B39" s="100">
        <f>SUM(B38)</f>
        <v>1498100</v>
      </c>
      <c r="C39" s="101">
        <f t="shared" ref="C39:L39" si="8">SUM(C38)</f>
        <v>1498100</v>
      </c>
      <c r="D39" s="101">
        <f t="shared" si="8"/>
        <v>0</v>
      </c>
      <c r="E39" s="101">
        <f t="shared" si="8"/>
        <v>0</v>
      </c>
      <c r="F39" s="101">
        <f t="shared" si="8"/>
        <v>0</v>
      </c>
      <c r="G39" s="101">
        <f t="shared" si="8"/>
        <v>0</v>
      </c>
      <c r="H39" s="101">
        <f t="shared" si="8"/>
        <v>0</v>
      </c>
      <c r="I39" s="101">
        <f t="shared" si="8"/>
        <v>0</v>
      </c>
      <c r="J39" s="101">
        <f t="shared" si="8"/>
        <v>0</v>
      </c>
      <c r="K39" s="101">
        <f t="shared" si="8"/>
        <v>0</v>
      </c>
      <c r="L39" s="101">
        <f t="shared" si="8"/>
        <v>0</v>
      </c>
    </row>
    <row r="40" spans="1:12" ht="31.5" x14ac:dyDescent="0.25">
      <c r="A40" s="46" t="s">
        <v>179</v>
      </c>
      <c r="B40" s="102">
        <f>B39+B37+B32+B26+B13+B11</f>
        <v>80618523</v>
      </c>
      <c r="C40" s="103">
        <f t="shared" ref="C40:L40" si="9">C39+C37+C32+C26+C13+C11</f>
        <v>2123100</v>
      </c>
      <c r="D40" s="103">
        <f t="shared" si="9"/>
        <v>150000</v>
      </c>
      <c r="E40" s="103">
        <f t="shared" si="9"/>
        <v>15000</v>
      </c>
      <c r="F40" s="103">
        <f t="shared" si="9"/>
        <v>31662982</v>
      </c>
      <c r="G40" s="103">
        <f t="shared" si="9"/>
        <v>6500000</v>
      </c>
      <c r="H40" s="103">
        <f t="shared" si="9"/>
        <v>3200000</v>
      </c>
      <c r="I40" s="103">
        <f t="shared" si="9"/>
        <v>34800</v>
      </c>
      <c r="J40" s="103">
        <f t="shared" si="9"/>
        <v>500000</v>
      </c>
      <c r="K40" s="103">
        <f t="shared" si="9"/>
        <v>36432641</v>
      </c>
      <c r="L40" s="103">
        <f t="shared" si="9"/>
        <v>0</v>
      </c>
    </row>
    <row r="41" spans="1:12" ht="45" customHeight="1" x14ac:dyDescent="0.25">
      <c r="A41" s="47" t="s">
        <v>99</v>
      </c>
      <c r="B41" s="98">
        <f>SUM(C41:L41)</f>
        <v>22171173</v>
      </c>
      <c r="C41" s="99"/>
      <c r="D41" s="99"/>
      <c r="E41" s="99"/>
      <c r="F41" s="99"/>
      <c r="G41" s="99"/>
      <c r="H41" s="99"/>
      <c r="I41" s="99"/>
      <c r="J41" s="99"/>
      <c r="K41" s="99"/>
      <c r="L41" s="99">
        <v>22171173</v>
      </c>
    </row>
    <row r="42" spans="1:12" ht="15.75" x14ac:dyDescent="0.25">
      <c r="A42" s="14" t="s">
        <v>184</v>
      </c>
      <c r="B42" s="98">
        <f>SUM(B41)</f>
        <v>22171173</v>
      </c>
      <c r="C42" s="99">
        <f t="shared" ref="C42:L42" si="10">SUM(C41)</f>
        <v>0</v>
      </c>
      <c r="D42" s="99">
        <f t="shared" si="10"/>
        <v>0</v>
      </c>
      <c r="E42" s="99">
        <f t="shared" si="10"/>
        <v>0</v>
      </c>
      <c r="F42" s="99">
        <f t="shared" si="10"/>
        <v>0</v>
      </c>
      <c r="G42" s="99">
        <f t="shared" si="10"/>
        <v>0</v>
      </c>
      <c r="H42" s="99">
        <f t="shared" si="10"/>
        <v>0</v>
      </c>
      <c r="I42" s="99">
        <f t="shared" si="10"/>
        <v>0</v>
      </c>
      <c r="J42" s="99">
        <f t="shared" si="10"/>
        <v>0</v>
      </c>
      <c r="K42" s="99">
        <f t="shared" si="10"/>
        <v>0</v>
      </c>
      <c r="L42" s="99">
        <f t="shared" si="10"/>
        <v>22171173</v>
      </c>
    </row>
    <row r="43" spans="1:12" ht="15.75" x14ac:dyDescent="0.25">
      <c r="A43" s="13" t="s">
        <v>185</v>
      </c>
      <c r="B43" s="104">
        <f>B40+B42</f>
        <v>102789696</v>
      </c>
      <c r="C43" s="104">
        <f t="shared" ref="C43:L43" si="11">C40+C42</f>
        <v>2123100</v>
      </c>
      <c r="D43" s="104">
        <f t="shared" si="11"/>
        <v>150000</v>
      </c>
      <c r="E43" s="104">
        <f t="shared" si="11"/>
        <v>15000</v>
      </c>
      <c r="F43" s="104">
        <f t="shared" si="11"/>
        <v>31662982</v>
      </c>
      <c r="G43" s="104">
        <f t="shared" si="11"/>
        <v>6500000</v>
      </c>
      <c r="H43" s="104">
        <f t="shared" si="11"/>
        <v>3200000</v>
      </c>
      <c r="I43" s="104">
        <f t="shared" si="11"/>
        <v>34800</v>
      </c>
      <c r="J43" s="104">
        <f t="shared" si="11"/>
        <v>500000</v>
      </c>
      <c r="K43" s="104">
        <f t="shared" si="11"/>
        <v>36432641</v>
      </c>
      <c r="L43" s="104">
        <f t="shared" si="11"/>
        <v>22171173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64" zoomScaleNormal="100" workbookViewId="0">
      <selection activeCell="I7" sqref="I7"/>
    </sheetView>
  </sheetViews>
  <sheetFormatPr defaultRowHeight="15" x14ac:dyDescent="0.25"/>
  <cols>
    <col min="1" max="1" width="33.28515625" customWidth="1"/>
    <col min="2" max="2" width="14.28515625" customWidth="1"/>
    <col min="3" max="3" width="19.5703125" customWidth="1"/>
  </cols>
  <sheetData>
    <row r="1" spans="1:5" x14ac:dyDescent="0.25">
      <c r="A1" s="233"/>
      <c r="B1" s="233"/>
      <c r="C1" s="233"/>
      <c r="D1" s="233"/>
      <c r="E1" s="233"/>
    </row>
    <row r="2" spans="1:5" x14ac:dyDescent="0.25">
      <c r="A2" s="234"/>
      <c r="B2" s="234"/>
      <c r="C2" s="234"/>
      <c r="D2" s="234"/>
      <c r="E2" s="234"/>
    </row>
    <row r="3" spans="1:5" x14ac:dyDescent="0.25">
      <c r="A3" s="232" t="s">
        <v>487</v>
      </c>
      <c r="B3" s="232"/>
      <c r="C3" s="232"/>
      <c r="D3" s="232"/>
    </row>
    <row r="4" spans="1:5" ht="42.75" customHeight="1" x14ac:dyDescent="0.25">
      <c r="A4" s="235" t="s">
        <v>488</v>
      </c>
      <c r="B4" s="235"/>
      <c r="C4" s="235"/>
      <c r="D4" s="235"/>
    </row>
    <row r="5" spans="1:5" x14ac:dyDescent="0.25">
      <c r="A5" s="5"/>
      <c r="B5" s="5"/>
      <c r="C5" s="5"/>
      <c r="D5" s="5"/>
    </row>
    <row r="6" spans="1:5" ht="32.1" customHeight="1" x14ac:dyDescent="0.25">
      <c r="A6" s="15" t="s">
        <v>93</v>
      </c>
      <c r="B6" s="1" t="s">
        <v>1</v>
      </c>
      <c r="C6" s="1" t="s">
        <v>249</v>
      </c>
    </row>
    <row r="7" spans="1:5" ht="32.1" customHeight="1" x14ac:dyDescent="0.25">
      <c r="A7" s="16" t="s">
        <v>4</v>
      </c>
      <c r="B7" s="216" t="s">
        <v>3</v>
      </c>
      <c r="C7" s="106">
        <f>'Összesítő kiadás eredeti'!C2</f>
        <v>10062000</v>
      </c>
    </row>
    <row r="8" spans="1:5" ht="32.1" customHeight="1" x14ac:dyDescent="0.25">
      <c r="A8" s="16" t="s">
        <v>6</v>
      </c>
      <c r="B8" s="216" t="s">
        <v>5</v>
      </c>
      <c r="C8" s="106">
        <f>'Összesítő kiadás eredeti'!C3</f>
        <v>300000</v>
      </c>
    </row>
    <row r="9" spans="1:5" ht="32.1" customHeight="1" x14ac:dyDescent="0.25">
      <c r="A9" s="16" t="s">
        <v>8</v>
      </c>
      <c r="B9" s="216" t="s">
        <v>7</v>
      </c>
      <c r="C9" s="106">
        <f>'Összesítő kiadás eredeti'!C4</f>
        <v>2880000</v>
      </c>
    </row>
    <row r="10" spans="1:5" ht="32.1" customHeight="1" x14ac:dyDescent="0.25">
      <c r="A10" s="17" t="s">
        <v>10</v>
      </c>
      <c r="B10" s="217" t="s">
        <v>9</v>
      </c>
      <c r="C10" s="106">
        <f>'Összesítő kiadás eredeti'!C5</f>
        <v>0</v>
      </c>
    </row>
    <row r="11" spans="1:5" ht="32.1" customHeight="1" x14ac:dyDescent="0.25">
      <c r="A11" s="18" t="s">
        <v>132</v>
      </c>
      <c r="B11" s="218"/>
      <c r="C11" s="164">
        <f>'Összesítő kiadás eredeti'!C6</f>
        <v>13242000</v>
      </c>
    </row>
    <row r="12" spans="1:5" ht="32.1" customHeight="1" x14ac:dyDescent="0.25">
      <c r="A12" s="19" t="s">
        <v>12</v>
      </c>
      <c r="B12" s="219" t="s">
        <v>11</v>
      </c>
      <c r="C12" s="106">
        <f>'Összesítő kiadás eredeti'!C7</f>
        <v>2208000</v>
      </c>
    </row>
    <row r="13" spans="1:5" ht="32.1" customHeight="1" x14ac:dyDescent="0.25">
      <c r="A13" s="16" t="s">
        <v>14</v>
      </c>
      <c r="B13" s="216" t="s">
        <v>13</v>
      </c>
      <c r="C13" s="106">
        <f>'Összesítő kiadás eredeti'!C8</f>
        <v>50600</v>
      </c>
    </row>
    <row r="14" spans="1:5" ht="32.1" customHeight="1" x14ac:dyDescent="0.25">
      <c r="A14" s="16" t="s">
        <v>16</v>
      </c>
      <c r="B14" s="216" t="s">
        <v>15</v>
      </c>
      <c r="C14" s="106">
        <f>'Összesítő kiadás eredeti'!C9</f>
        <v>20000</v>
      </c>
    </row>
    <row r="15" spans="1:5" ht="32.1" customHeight="1" x14ac:dyDescent="0.25">
      <c r="A15" s="17" t="s">
        <v>18</v>
      </c>
      <c r="B15" s="217" t="s">
        <v>17</v>
      </c>
      <c r="C15" s="106">
        <f>'Összesítő kiadás eredeti'!C10</f>
        <v>53800</v>
      </c>
    </row>
    <row r="16" spans="1:5" ht="32.1" customHeight="1" x14ac:dyDescent="0.25">
      <c r="A16" s="20" t="s">
        <v>133</v>
      </c>
      <c r="B16" s="220"/>
      <c r="C16" s="165">
        <f>'Összesítő kiadás eredeti'!C11</f>
        <v>2332400</v>
      </c>
    </row>
    <row r="17" spans="1:3" ht="32.1" customHeight="1" x14ac:dyDescent="0.25">
      <c r="A17" s="19" t="s">
        <v>20</v>
      </c>
      <c r="B17" s="219" t="s">
        <v>19</v>
      </c>
      <c r="C17" s="106">
        <f>'Összesítő kiadás eredeti'!C12</f>
        <v>60000</v>
      </c>
    </row>
    <row r="18" spans="1:3" ht="32.1" customHeight="1" x14ac:dyDescent="0.25">
      <c r="A18" s="16" t="s">
        <v>22</v>
      </c>
      <c r="B18" s="216" t="s">
        <v>21</v>
      </c>
      <c r="C18" s="106">
        <f>'Összesítő kiadás eredeti'!C13</f>
        <v>0</v>
      </c>
    </row>
    <row r="19" spans="1:3" ht="32.1" customHeight="1" x14ac:dyDescent="0.25">
      <c r="A19" s="16" t="s">
        <v>24</v>
      </c>
      <c r="B19" s="216" t="s">
        <v>23</v>
      </c>
      <c r="C19" s="106">
        <f>'Összesítő kiadás eredeti'!C14</f>
        <v>80000</v>
      </c>
    </row>
    <row r="20" spans="1:3" ht="32.1" customHeight="1" x14ac:dyDescent="0.25">
      <c r="A20" s="16" t="s">
        <v>96</v>
      </c>
      <c r="B20" s="221">
        <v>53231</v>
      </c>
      <c r="C20" s="106">
        <f>'Összesítő kiadás eredeti'!C15</f>
        <v>520000</v>
      </c>
    </row>
    <row r="21" spans="1:3" ht="32.1" customHeight="1" x14ac:dyDescent="0.25">
      <c r="A21" s="16" t="s">
        <v>26</v>
      </c>
      <c r="B21" s="216" t="s">
        <v>25</v>
      </c>
      <c r="C21" s="106">
        <f>'Összesítő kiadás eredeti'!C16</f>
        <v>190000</v>
      </c>
    </row>
    <row r="22" spans="1:3" ht="32.1" customHeight="1" x14ac:dyDescent="0.25">
      <c r="A22" s="16" t="s">
        <v>97</v>
      </c>
      <c r="B22" s="221">
        <v>531311</v>
      </c>
      <c r="C22" s="106">
        <f>'Összesítő kiadás eredeti'!C17</f>
        <v>150000</v>
      </c>
    </row>
    <row r="23" spans="1:3" ht="32.1" customHeight="1" x14ac:dyDescent="0.25">
      <c r="A23" s="16" t="s">
        <v>28</v>
      </c>
      <c r="B23" s="216" t="s">
        <v>27</v>
      </c>
      <c r="C23" s="106">
        <f>'Összesítő kiadás eredeti'!C18</f>
        <v>3720000</v>
      </c>
    </row>
    <row r="24" spans="1:3" ht="32.1" customHeight="1" x14ac:dyDescent="0.25">
      <c r="A24" s="16" t="s">
        <v>30</v>
      </c>
      <c r="B24" s="216" t="s">
        <v>29</v>
      </c>
      <c r="C24" s="106">
        <f>'Összesítő kiadás eredeti'!C19</f>
        <v>100000</v>
      </c>
    </row>
    <row r="25" spans="1:3" ht="32.1" customHeight="1" x14ac:dyDescent="0.25">
      <c r="A25" s="16" t="s">
        <v>32</v>
      </c>
      <c r="B25" s="216" t="s">
        <v>31</v>
      </c>
      <c r="C25" s="106">
        <f>'Összesítő kiadás eredeti'!C20</f>
        <v>240000</v>
      </c>
    </row>
    <row r="26" spans="1:3" ht="32.1" customHeight="1" x14ac:dyDescent="0.25">
      <c r="A26" s="16" t="s">
        <v>34</v>
      </c>
      <c r="B26" s="216" t="s">
        <v>33</v>
      </c>
      <c r="C26" s="106">
        <f>'Összesítő kiadás eredeti'!C21</f>
        <v>0</v>
      </c>
    </row>
    <row r="27" spans="1:3" ht="32.1" customHeight="1" x14ac:dyDescent="0.25">
      <c r="A27" s="16" t="s">
        <v>36</v>
      </c>
      <c r="B27" s="216" t="s">
        <v>35</v>
      </c>
      <c r="C27" s="106">
        <f>'Összesítő kiadás eredeti'!C22</f>
        <v>0</v>
      </c>
    </row>
    <row r="28" spans="1:3" ht="32.1" customHeight="1" x14ac:dyDescent="0.25">
      <c r="A28" s="16" t="s">
        <v>38</v>
      </c>
      <c r="B28" s="216" t="s">
        <v>37</v>
      </c>
      <c r="C28" s="106">
        <f>'Összesítő kiadás eredeti'!C23</f>
        <v>315000</v>
      </c>
    </row>
    <row r="29" spans="1:3" ht="32.1" customHeight="1" x14ac:dyDescent="0.25">
      <c r="A29" s="16" t="s">
        <v>40</v>
      </c>
      <c r="B29" s="216" t="s">
        <v>39</v>
      </c>
      <c r="C29" s="106">
        <f>'Összesítő kiadás eredeti'!C24</f>
        <v>2555000</v>
      </c>
    </row>
    <row r="30" spans="1:3" ht="32.1" customHeight="1" x14ac:dyDescent="0.25">
      <c r="A30" s="16" t="s">
        <v>42</v>
      </c>
      <c r="B30" s="216" t="s">
        <v>41</v>
      </c>
      <c r="C30" s="106">
        <f>'Összesítő kiadás eredeti'!C25</f>
        <v>3270000</v>
      </c>
    </row>
    <row r="31" spans="1:3" ht="32.1" customHeight="1" x14ac:dyDescent="0.25">
      <c r="A31" s="16" t="s">
        <v>44</v>
      </c>
      <c r="B31" s="216" t="s">
        <v>43</v>
      </c>
      <c r="C31" s="106">
        <f>'Összesítő kiadás eredeti'!C26</f>
        <v>535000</v>
      </c>
    </row>
    <row r="32" spans="1:3" ht="32.1" customHeight="1" x14ac:dyDescent="0.25">
      <c r="A32" s="16" t="s">
        <v>46</v>
      </c>
      <c r="B32" s="216" t="s">
        <v>45</v>
      </c>
      <c r="C32" s="106">
        <f>'Összesítő kiadás eredeti'!C27</f>
        <v>180000</v>
      </c>
    </row>
    <row r="33" spans="1:3" ht="32.1" customHeight="1" x14ac:dyDescent="0.25">
      <c r="A33" s="16" t="s">
        <v>48</v>
      </c>
      <c r="B33" s="216" t="s">
        <v>47</v>
      </c>
      <c r="C33" s="106">
        <f>'Összesítő kiadás eredeti'!C28</f>
        <v>1200000</v>
      </c>
    </row>
    <row r="34" spans="1:3" ht="32.1" customHeight="1" x14ac:dyDescent="0.25">
      <c r="A34" s="16" t="s">
        <v>50</v>
      </c>
      <c r="B34" s="216" t="s">
        <v>49</v>
      </c>
      <c r="C34" s="106">
        <f>'Összesítő kiadás eredeti'!C29</f>
        <v>250000</v>
      </c>
    </row>
    <row r="35" spans="1:3" ht="32.1" customHeight="1" x14ac:dyDescent="0.25">
      <c r="A35" s="16" t="s">
        <v>52</v>
      </c>
      <c r="B35" s="216" t="s">
        <v>51</v>
      </c>
      <c r="C35" s="106">
        <f>'Összesítő kiadás eredeti'!C30</f>
        <v>100000</v>
      </c>
    </row>
    <row r="36" spans="1:3" ht="32.1" customHeight="1" x14ac:dyDescent="0.25">
      <c r="A36" s="16" t="s">
        <v>54</v>
      </c>
      <c r="B36" s="216" t="s">
        <v>53</v>
      </c>
      <c r="C36" s="106">
        <f>'Összesítő kiadás eredeti'!C31</f>
        <v>10000</v>
      </c>
    </row>
    <row r="37" spans="1:3" ht="32.1" customHeight="1" x14ac:dyDescent="0.25">
      <c r="A37" s="16" t="s">
        <v>56</v>
      </c>
      <c r="B37" s="216" t="s">
        <v>55</v>
      </c>
      <c r="C37" s="106">
        <f>'Összesítő kiadás eredeti'!C32</f>
        <v>300000</v>
      </c>
    </row>
    <row r="38" spans="1:3" ht="32.1" customHeight="1" x14ac:dyDescent="0.25">
      <c r="A38" s="16" t="s">
        <v>58</v>
      </c>
      <c r="B38" s="216" t="s">
        <v>57</v>
      </c>
      <c r="C38" s="106">
        <f>'Összesítő kiadás eredeti'!C33</f>
        <v>1260000</v>
      </c>
    </row>
    <row r="39" spans="1:3" ht="32.1" customHeight="1" x14ac:dyDescent="0.25">
      <c r="A39" s="16" t="s">
        <v>60</v>
      </c>
      <c r="B39" s="216" t="s">
        <v>59</v>
      </c>
      <c r="C39" s="106">
        <f>'Összesítő kiadás eredeti'!C34</f>
        <v>0</v>
      </c>
    </row>
    <row r="40" spans="1:3" ht="32.1" customHeight="1" x14ac:dyDescent="0.25">
      <c r="A40" s="16" t="s">
        <v>62</v>
      </c>
      <c r="B40" s="216" t="s">
        <v>61</v>
      </c>
      <c r="C40" s="106">
        <f>'Összesítő kiadás eredeti'!C35</f>
        <v>1500000</v>
      </c>
    </row>
    <row r="41" spans="1:3" ht="32.1" customHeight="1" x14ac:dyDescent="0.25">
      <c r="A41" s="16" t="s">
        <v>64</v>
      </c>
      <c r="B41" s="216" t="s">
        <v>63</v>
      </c>
      <c r="C41" s="106">
        <f>'Összesítő kiadás eredeti'!C36</f>
        <v>3383000</v>
      </c>
    </row>
    <row r="42" spans="1:3" ht="32.1" customHeight="1" x14ac:dyDescent="0.25">
      <c r="A42" s="16" t="s">
        <v>66</v>
      </c>
      <c r="B42" s="216" t="s">
        <v>65</v>
      </c>
      <c r="C42" s="106">
        <f>'Összesítő kiadás eredeti'!C37</f>
        <v>4641500</v>
      </c>
    </row>
    <row r="43" spans="1:3" ht="32.1" customHeight="1" x14ac:dyDescent="0.25">
      <c r="A43" s="16" t="s">
        <v>68</v>
      </c>
      <c r="B43" s="216" t="s">
        <v>67</v>
      </c>
      <c r="C43" s="106">
        <f>'Összesítő kiadás eredeti'!C38</f>
        <v>79000</v>
      </c>
    </row>
    <row r="44" spans="1:3" ht="32.1" customHeight="1" x14ac:dyDescent="0.25">
      <c r="A44" s="16" t="s">
        <v>112</v>
      </c>
      <c r="B44" s="216">
        <v>535541</v>
      </c>
      <c r="C44" s="106">
        <f>'Összesítő kiadás eredeti'!C39</f>
        <v>140000</v>
      </c>
    </row>
    <row r="45" spans="1:3" ht="32.1" customHeight="1" x14ac:dyDescent="0.25">
      <c r="A45" s="16" t="s">
        <v>70</v>
      </c>
      <c r="B45" s="216" t="s">
        <v>69</v>
      </c>
      <c r="C45" s="106">
        <f>'Összesítő kiadás eredeti'!C40</f>
        <v>1000</v>
      </c>
    </row>
    <row r="46" spans="1:3" ht="32.1" customHeight="1" x14ac:dyDescent="0.25">
      <c r="A46" s="17" t="s">
        <v>72</v>
      </c>
      <c r="B46" s="217" t="s">
        <v>71</v>
      </c>
      <c r="C46" s="106">
        <f>'Összesítő kiadás eredeti'!C41</f>
        <v>400000</v>
      </c>
    </row>
    <row r="47" spans="1:3" ht="32.1" customHeight="1" x14ac:dyDescent="0.25">
      <c r="A47" s="21" t="s">
        <v>134</v>
      </c>
      <c r="B47" s="222"/>
      <c r="C47" s="166">
        <f>'Összesítő kiadás eredeti'!C42</f>
        <v>25179500</v>
      </c>
    </row>
    <row r="48" spans="1:3" ht="32.1" customHeight="1" x14ac:dyDescent="0.25">
      <c r="A48" s="19" t="s">
        <v>126</v>
      </c>
      <c r="B48" s="219">
        <v>54421</v>
      </c>
      <c r="C48" s="106">
        <f>'Összesítő kiadás eredeti'!C43</f>
        <v>3880000</v>
      </c>
    </row>
    <row r="49" spans="1:3" ht="32.1" customHeight="1" x14ac:dyDescent="0.25">
      <c r="A49" s="16" t="s">
        <v>128</v>
      </c>
      <c r="B49" s="216">
        <v>54861</v>
      </c>
      <c r="C49" s="106">
        <f>'Összesítő kiadás eredeti'!C44</f>
        <v>500000</v>
      </c>
    </row>
    <row r="50" spans="1:3" ht="32.1" customHeight="1" x14ac:dyDescent="0.25">
      <c r="A50" s="17" t="s">
        <v>74</v>
      </c>
      <c r="B50" s="223" t="s">
        <v>73</v>
      </c>
      <c r="C50" s="106">
        <f>'Összesítő kiadás eredeti'!C45</f>
        <v>0</v>
      </c>
    </row>
    <row r="51" spans="1:3" ht="32.1" customHeight="1" x14ac:dyDescent="0.25">
      <c r="A51" s="22" t="s">
        <v>135</v>
      </c>
      <c r="B51" s="224"/>
      <c r="C51" s="167">
        <f>'Összesítő kiadás eredeti'!C46</f>
        <v>4380000</v>
      </c>
    </row>
    <row r="52" spans="1:3" ht="32.1" customHeight="1" x14ac:dyDescent="0.25">
      <c r="A52" s="19" t="s">
        <v>76</v>
      </c>
      <c r="B52" s="219" t="s">
        <v>75</v>
      </c>
      <c r="C52" s="106">
        <f>'Összesítő kiadás eredeti'!C47</f>
        <v>500000</v>
      </c>
    </row>
    <row r="53" spans="1:3" ht="32.1" customHeight="1" x14ac:dyDescent="0.25">
      <c r="A53" s="16" t="s">
        <v>78</v>
      </c>
      <c r="B53" s="216" t="s">
        <v>77</v>
      </c>
      <c r="C53" s="106">
        <f>'Összesítő kiadás eredeti'!C48</f>
        <v>34050920</v>
      </c>
    </row>
    <row r="54" spans="1:3" ht="57.75" customHeight="1" x14ac:dyDescent="0.25">
      <c r="A54" s="16" t="s">
        <v>80</v>
      </c>
      <c r="B54" s="216" t="s">
        <v>79</v>
      </c>
      <c r="C54" s="106">
        <f>'Összesítő kiadás eredeti'!C49</f>
        <v>0</v>
      </c>
    </row>
    <row r="55" spans="1:3" ht="57.75" customHeight="1" x14ac:dyDescent="0.25">
      <c r="A55" s="16" t="s">
        <v>471</v>
      </c>
      <c r="B55" s="216"/>
      <c r="C55" s="106">
        <f>'Összesítő kiadás eredeti'!C50</f>
        <v>700000</v>
      </c>
    </row>
    <row r="56" spans="1:3" ht="60" customHeight="1" x14ac:dyDescent="0.25">
      <c r="A56" s="16" t="s">
        <v>116</v>
      </c>
      <c r="B56" s="216"/>
      <c r="C56" s="106">
        <f>'Összesítő kiadás eredeti'!C51</f>
        <v>94800</v>
      </c>
    </row>
    <row r="57" spans="1:3" ht="32.1" customHeight="1" x14ac:dyDescent="0.25">
      <c r="A57" s="16" t="s">
        <v>82</v>
      </c>
      <c r="B57" s="216" t="s">
        <v>81</v>
      </c>
      <c r="C57" s="106">
        <f>'Összesítő kiadás eredeti'!C52</f>
        <v>6220000</v>
      </c>
    </row>
    <row r="58" spans="1:3" ht="32.1" customHeight="1" x14ac:dyDescent="0.25">
      <c r="A58" s="17" t="s">
        <v>84</v>
      </c>
      <c r="B58" s="217" t="s">
        <v>83</v>
      </c>
      <c r="C58" s="106">
        <f>'Összesítő kiadás eredeti'!C53</f>
        <v>0</v>
      </c>
    </row>
    <row r="59" spans="1:3" ht="32.1" customHeight="1" x14ac:dyDescent="0.25">
      <c r="A59" s="23" t="s">
        <v>136</v>
      </c>
      <c r="B59" s="225"/>
      <c r="C59" s="163">
        <f>'Összesítő kiadás eredeti'!C54</f>
        <v>41565720</v>
      </c>
    </row>
    <row r="60" spans="1:3" ht="32.1" customHeight="1" x14ac:dyDescent="0.25">
      <c r="A60" s="19" t="s">
        <v>86</v>
      </c>
      <c r="B60" s="219" t="s">
        <v>85</v>
      </c>
      <c r="C60" s="106">
        <f>'Összesítő kiadás eredeti'!C55</f>
        <v>100000</v>
      </c>
    </row>
    <row r="61" spans="1:3" ht="32.1" customHeight="1" x14ac:dyDescent="0.25">
      <c r="A61" s="16" t="s">
        <v>88</v>
      </c>
      <c r="B61" s="216" t="s">
        <v>87</v>
      </c>
      <c r="C61" s="106">
        <f>'Összesítő kiadás eredeti'!C56</f>
        <v>300000</v>
      </c>
    </row>
    <row r="62" spans="1:3" ht="32.1" customHeight="1" x14ac:dyDescent="0.25">
      <c r="A62" s="16" t="s">
        <v>90</v>
      </c>
      <c r="B62" s="216" t="s">
        <v>89</v>
      </c>
      <c r="C62" s="106">
        <f>'Összesítő kiadás eredeti'!C57</f>
        <v>3200000</v>
      </c>
    </row>
    <row r="63" spans="1:3" ht="32.1" customHeight="1" x14ac:dyDescent="0.25">
      <c r="A63" s="17" t="s">
        <v>92</v>
      </c>
      <c r="B63" s="217" t="s">
        <v>91</v>
      </c>
      <c r="C63" s="106">
        <f>'Összesítő kiadás eredeti'!C58</f>
        <v>981000</v>
      </c>
    </row>
    <row r="64" spans="1:3" ht="32.1" customHeight="1" x14ac:dyDescent="0.25">
      <c r="A64" s="24" t="s">
        <v>137</v>
      </c>
      <c r="B64" s="226"/>
      <c r="C64" s="169">
        <f>'Összesítő kiadás eredeti'!C59</f>
        <v>4581000</v>
      </c>
    </row>
    <row r="65" spans="1:3" ht="32.1" customHeight="1" x14ac:dyDescent="0.25">
      <c r="A65" s="19" t="s">
        <v>107</v>
      </c>
      <c r="B65" s="227">
        <v>5711</v>
      </c>
      <c r="C65" s="106">
        <f>'Összesítő kiadás eredeti'!C60</f>
        <v>7555000</v>
      </c>
    </row>
    <row r="66" spans="1:3" ht="32.1" customHeight="1" x14ac:dyDescent="0.25">
      <c r="A66" s="16" t="s">
        <v>110</v>
      </c>
      <c r="B66" s="221">
        <v>5741</v>
      </c>
      <c r="C66" s="106">
        <f>'Összesítő kiadás eredeti'!C61</f>
        <v>800000</v>
      </c>
    </row>
    <row r="67" spans="1:3" ht="32.1" customHeight="1" x14ac:dyDescent="0.25">
      <c r="A67" s="17" t="s">
        <v>131</v>
      </c>
      <c r="B67" s="228">
        <v>741</v>
      </c>
      <c r="C67" s="106">
        <f>'Összesítő kiadás eredeti'!C62</f>
        <v>2274000</v>
      </c>
    </row>
    <row r="68" spans="1:3" ht="32.1" customHeight="1" x14ac:dyDescent="0.25">
      <c r="A68" s="25" t="s">
        <v>138</v>
      </c>
      <c r="B68" s="229"/>
      <c r="C68" s="168">
        <f>'Összesítő kiadás eredeti'!C63</f>
        <v>10629000</v>
      </c>
    </row>
    <row r="69" spans="1:3" ht="32.1" customHeight="1" x14ac:dyDescent="0.25">
      <c r="A69" s="26" t="s">
        <v>139</v>
      </c>
      <c r="B69" s="230"/>
      <c r="C69" s="162">
        <f>'Összesítő kiadás eredeti'!C64</f>
        <v>880076</v>
      </c>
    </row>
    <row r="70" spans="1:3" ht="32.1" customHeight="1" x14ac:dyDescent="0.25">
      <c r="A70" s="170" t="s">
        <v>93</v>
      </c>
      <c r="B70" s="171"/>
      <c r="C70" s="172">
        <f>'Összesítő kiadás eredeti'!C65</f>
        <v>102789696</v>
      </c>
    </row>
  </sheetData>
  <sheetProtection selectLockedCells="1"/>
  <mergeCells count="4">
    <mergeCell ref="A1:E1"/>
    <mergeCell ref="A2:E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view="pageBreakPreview" topLeftCell="A22" zoomScale="130" zoomScaleNormal="100" zoomScaleSheetLayoutView="130" workbookViewId="0">
      <selection activeCell="C28" sqref="C28"/>
    </sheetView>
  </sheetViews>
  <sheetFormatPr defaultRowHeight="15" x14ac:dyDescent="0.25"/>
  <cols>
    <col min="1" max="1" width="7.85546875" customWidth="1"/>
    <col min="2" max="2" width="34.85546875" customWidth="1"/>
    <col min="3" max="3" width="15" customWidth="1"/>
    <col min="4" max="4" width="27.5703125" style="5" customWidth="1"/>
  </cols>
  <sheetData>
    <row r="2" spans="1:5" x14ac:dyDescent="0.25">
      <c r="A2" s="238" t="s">
        <v>489</v>
      </c>
      <c r="B2" s="233"/>
      <c r="C2" s="233"/>
      <c r="D2" s="233"/>
    </row>
    <row r="3" spans="1:5" x14ac:dyDescent="0.25">
      <c r="A3" s="238" t="s">
        <v>490</v>
      </c>
      <c r="B3" s="233"/>
      <c r="C3" s="233"/>
      <c r="D3" s="233"/>
      <c r="E3" s="68"/>
    </row>
    <row r="4" spans="1:5" x14ac:dyDescent="0.25">
      <c r="A4" s="48"/>
      <c r="B4" s="48"/>
      <c r="C4" s="48"/>
      <c r="D4" s="68" t="s">
        <v>247</v>
      </c>
    </row>
    <row r="5" spans="1:5" ht="26.25" x14ac:dyDescent="0.25">
      <c r="A5" s="180" t="s">
        <v>265</v>
      </c>
      <c r="B5" s="49" t="s">
        <v>188</v>
      </c>
      <c r="C5" s="49"/>
      <c r="D5" s="49" t="s">
        <v>2</v>
      </c>
    </row>
    <row r="6" spans="1:5" x14ac:dyDescent="0.25">
      <c r="A6" s="49" t="s">
        <v>189</v>
      </c>
      <c r="B6" s="49" t="s">
        <v>190</v>
      </c>
      <c r="C6" s="49"/>
      <c r="D6" s="49" t="s">
        <v>191</v>
      </c>
    </row>
    <row r="7" spans="1:5" x14ac:dyDescent="0.25">
      <c r="A7" s="236" t="s">
        <v>251</v>
      </c>
      <c r="B7" s="237"/>
      <c r="C7" s="107"/>
      <c r="D7" s="107"/>
    </row>
    <row r="8" spans="1:5" x14ac:dyDescent="0.25">
      <c r="A8" s="107"/>
      <c r="B8" s="107" t="s">
        <v>252</v>
      </c>
      <c r="C8" s="109">
        <v>100000</v>
      </c>
      <c r="D8" s="109"/>
    </row>
    <row r="9" spans="1:5" x14ac:dyDescent="0.25">
      <c r="A9" s="107"/>
      <c r="B9" s="107" t="s">
        <v>253</v>
      </c>
      <c r="C9" s="109">
        <v>300000</v>
      </c>
      <c r="D9" s="109"/>
    </row>
    <row r="10" spans="1:5" x14ac:dyDescent="0.25">
      <c r="A10" s="107"/>
      <c r="B10" s="107" t="s">
        <v>254</v>
      </c>
      <c r="C10" s="109">
        <v>350000</v>
      </c>
      <c r="D10" s="109"/>
    </row>
    <row r="11" spans="1:5" x14ac:dyDescent="0.25">
      <c r="A11" s="107"/>
      <c r="B11" s="107" t="s">
        <v>255</v>
      </c>
      <c r="C11" s="109">
        <v>236500</v>
      </c>
      <c r="D11" s="109">
        <f>SUM(C8:C11)</f>
        <v>986500</v>
      </c>
    </row>
    <row r="12" spans="1:5" x14ac:dyDescent="0.25">
      <c r="A12" s="236" t="s">
        <v>256</v>
      </c>
      <c r="B12" s="237"/>
      <c r="C12" s="109"/>
      <c r="D12" s="109"/>
    </row>
    <row r="13" spans="1:5" x14ac:dyDescent="0.25">
      <c r="A13" s="107"/>
      <c r="B13" s="107" t="s">
        <v>257</v>
      </c>
      <c r="C13" s="109">
        <v>400000</v>
      </c>
      <c r="D13" s="109"/>
    </row>
    <row r="14" spans="1:5" x14ac:dyDescent="0.25">
      <c r="A14" s="107"/>
      <c r="B14" s="107" t="s">
        <v>255</v>
      </c>
      <c r="C14" s="109">
        <v>110000</v>
      </c>
      <c r="D14" s="109">
        <f>SUM(C13:C14)</f>
        <v>510000</v>
      </c>
    </row>
    <row r="15" spans="1:5" x14ac:dyDescent="0.25">
      <c r="A15" s="236" t="s">
        <v>259</v>
      </c>
      <c r="B15" s="237"/>
      <c r="C15" s="109"/>
      <c r="D15" s="109"/>
    </row>
    <row r="16" spans="1:5" x14ac:dyDescent="0.25">
      <c r="A16" s="107"/>
      <c r="B16" s="107" t="s">
        <v>260</v>
      </c>
      <c r="C16" s="109">
        <v>400000</v>
      </c>
      <c r="D16" s="109"/>
    </row>
    <row r="17" spans="1:4" x14ac:dyDescent="0.25">
      <c r="A17" s="107"/>
      <c r="B17" s="107" t="s">
        <v>255</v>
      </c>
      <c r="C17" s="109">
        <v>81000</v>
      </c>
      <c r="D17" s="109">
        <f>SUM(C16:C17)</f>
        <v>481000</v>
      </c>
    </row>
    <row r="18" spans="1:4" x14ac:dyDescent="0.25">
      <c r="A18" s="236" t="s">
        <v>270</v>
      </c>
      <c r="B18" s="237"/>
      <c r="C18" s="109"/>
      <c r="D18" s="109"/>
    </row>
    <row r="19" spans="1:4" x14ac:dyDescent="0.25">
      <c r="A19" s="107"/>
      <c r="B19" s="107" t="s">
        <v>478</v>
      </c>
      <c r="C19" s="109">
        <v>500000</v>
      </c>
      <c r="D19" s="109"/>
    </row>
    <row r="20" spans="1:4" x14ac:dyDescent="0.25">
      <c r="A20" s="107"/>
      <c r="B20" s="107" t="s">
        <v>255</v>
      </c>
      <c r="C20" s="109">
        <v>135000</v>
      </c>
      <c r="D20" s="109">
        <f>SUM(C19:C20)</f>
        <v>635000</v>
      </c>
    </row>
    <row r="21" spans="1:4" x14ac:dyDescent="0.25">
      <c r="A21" s="236" t="s">
        <v>261</v>
      </c>
      <c r="B21" s="237"/>
      <c r="C21" s="109"/>
      <c r="D21" s="109"/>
    </row>
    <row r="22" spans="1:4" x14ac:dyDescent="0.25">
      <c r="A22" s="107"/>
      <c r="B22" s="107" t="s">
        <v>262</v>
      </c>
      <c r="C22" s="109">
        <v>2000000</v>
      </c>
      <c r="D22" s="109"/>
    </row>
    <row r="23" spans="1:4" x14ac:dyDescent="0.25">
      <c r="A23" s="107"/>
      <c r="B23" s="107" t="s">
        <v>255</v>
      </c>
      <c r="C23" s="109">
        <v>540000</v>
      </c>
      <c r="D23" s="109">
        <f>SUM(C22:C23)</f>
        <v>2540000</v>
      </c>
    </row>
    <row r="24" spans="1:4" x14ac:dyDescent="0.25">
      <c r="A24" s="236" t="s">
        <v>263</v>
      </c>
      <c r="B24" s="237"/>
      <c r="C24" s="109"/>
      <c r="D24" s="109"/>
    </row>
    <row r="25" spans="1:4" x14ac:dyDescent="0.25">
      <c r="A25" s="107"/>
      <c r="B25" s="107" t="s">
        <v>479</v>
      </c>
      <c r="C25" s="109">
        <v>500000</v>
      </c>
      <c r="D25" s="109"/>
    </row>
    <row r="26" spans="1:4" x14ac:dyDescent="0.25">
      <c r="A26" s="107"/>
      <c r="B26" s="107" t="s">
        <v>264</v>
      </c>
      <c r="C26" s="109">
        <v>135000</v>
      </c>
      <c r="D26" s="109">
        <f>SUM(C25:C26)</f>
        <v>635000</v>
      </c>
    </row>
    <row r="27" spans="1:4" x14ac:dyDescent="0.25">
      <c r="A27" s="236" t="s">
        <v>648</v>
      </c>
      <c r="B27" s="275"/>
      <c r="C27" s="109"/>
      <c r="D27" s="109"/>
    </row>
    <row r="28" spans="1:4" x14ac:dyDescent="0.25">
      <c r="A28" s="107"/>
      <c r="B28" s="107" t="s">
        <v>479</v>
      </c>
      <c r="C28" s="109">
        <v>50000</v>
      </c>
      <c r="D28" s="109"/>
    </row>
    <row r="29" spans="1:4" x14ac:dyDescent="0.25">
      <c r="A29" s="107"/>
      <c r="B29" s="107" t="s">
        <v>264</v>
      </c>
      <c r="C29" s="109">
        <v>13500</v>
      </c>
      <c r="D29" s="109">
        <f>SUM(C28:C29)</f>
        <v>63500</v>
      </c>
    </row>
    <row r="30" spans="1:4" x14ac:dyDescent="0.25">
      <c r="A30" s="108"/>
      <c r="B30" s="108"/>
      <c r="C30" s="110"/>
      <c r="D30" s="111"/>
    </row>
    <row r="31" spans="1:4" ht="15.75" x14ac:dyDescent="0.25">
      <c r="A31" s="173"/>
      <c r="B31" s="173" t="s">
        <v>194</v>
      </c>
      <c r="C31" s="174"/>
      <c r="D31" s="175">
        <f>SUM(D8:D30)</f>
        <v>5851000</v>
      </c>
    </row>
    <row r="32" spans="1:4" x14ac:dyDescent="0.25">
      <c r="A32" s="48"/>
      <c r="B32" s="48"/>
      <c r="C32" s="48"/>
      <c r="D32" s="68"/>
    </row>
  </sheetData>
  <mergeCells count="9">
    <mergeCell ref="A27:B27"/>
    <mergeCell ref="A21:B21"/>
    <mergeCell ref="A24:B24"/>
    <mergeCell ref="A3:D3"/>
    <mergeCell ref="A2:D2"/>
    <mergeCell ref="A7:B7"/>
    <mergeCell ref="A12:B12"/>
    <mergeCell ref="A15:B15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D27" sqref="D27"/>
    </sheetView>
  </sheetViews>
  <sheetFormatPr defaultRowHeight="15" x14ac:dyDescent="0.25"/>
  <cols>
    <col min="1" max="1" width="18.140625" customWidth="1"/>
    <col min="2" max="2" width="29.5703125" customWidth="1"/>
    <col min="3" max="3" width="30.85546875" customWidth="1"/>
    <col min="4" max="4" width="16.85546875" customWidth="1"/>
  </cols>
  <sheetData>
    <row r="1" spans="1:4" x14ac:dyDescent="0.25">
      <c r="A1" s="238" t="s">
        <v>491</v>
      </c>
      <c r="B1" s="238"/>
      <c r="C1" s="238"/>
    </row>
    <row r="2" spans="1:4" x14ac:dyDescent="0.25">
      <c r="A2" s="238" t="s">
        <v>492</v>
      </c>
      <c r="B2" s="233"/>
      <c r="C2" s="233"/>
    </row>
    <row r="3" spans="1:4" x14ac:dyDescent="0.25">
      <c r="A3" s="48"/>
      <c r="B3" s="48"/>
    </row>
    <row r="4" spans="1:4" x14ac:dyDescent="0.25">
      <c r="A4" s="48"/>
      <c r="B4" s="48"/>
      <c r="C4" s="48"/>
      <c r="D4" s="68" t="s">
        <v>247</v>
      </c>
    </row>
    <row r="5" spans="1:4" x14ac:dyDescent="0.25">
      <c r="A5" s="49" t="s">
        <v>265</v>
      </c>
      <c r="B5" s="49" t="s">
        <v>188</v>
      </c>
      <c r="C5" s="49"/>
      <c r="D5" s="49" t="s">
        <v>2</v>
      </c>
    </row>
    <row r="6" spans="1:4" x14ac:dyDescent="0.25">
      <c r="A6" s="49" t="s">
        <v>189</v>
      </c>
      <c r="B6" s="49" t="s">
        <v>190</v>
      </c>
      <c r="C6" s="49"/>
      <c r="D6" s="49" t="s">
        <v>191</v>
      </c>
    </row>
    <row r="7" spans="1:4" x14ac:dyDescent="0.25">
      <c r="A7" s="236" t="s">
        <v>258</v>
      </c>
      <c r="B7" s="237"/>
      <c r="C7" s="107"/>
      <c r="D7" s="107"/>
    </row>
    <row r="8" spans="1:4" x14ac:dyDescent="0.25">
      <c r="A8" s="107"/>
      <c r="B8" s="107" t="s">
        <v>266</v>
      </c>
      <c r="C8" s="109">
        <v>4095000</v>
      </c>
      <c r="D8" s="109"/>
    </row>
    <row r="9" spans="1:4" x14ac:dyDescent="0.25">
      <c r="A9" s="107"/>
      <c r="B9" s="107" t="s">
        <v>255</v>
      </c>
      <c r="C9" s="109">
        <v>1105000</v>
      </c>
      <c r="D9" s="109">
        <f>SUM(C8:C9)</f>
        <v>5200000</v>
      </c>
    </row>
    <row r="10" spans="1:4" x14ac:dyDescent="0.25">
      <c r="A10" s="236" t="s">
        <v>267</v>
      </c>
      <c r="B10" s="237"/>
      <c r="C10" s="109"/>
      <c r="D10" s="109"/>
    </row>
    <row r="11" spans="1:4" x14ac:dyDescent="0.25">
      <c r="A11" s="107"/>
      <c r="B11" s="107" t="s">
        <v>268</v>
      </c>
      <c r="C11" s="109">
        <v>2250000</v>
      </c>
      <c r="D11" s="109"/>
    </row>
    <row r="12" spans="1:4" x14ac:dyDescent="0.25">
      <c r="A12" s="107"/>
      <c r="B12" s="107" t="s">
        <v>255</v>
      </c>
      <c r="C12" s="109">
        <v>623000</v>
      </c>
      <c r="D12" s="109">
        <f>SUM(C11:C12)</f>
        <v>2873000</v>
      </c>
    </row>
    <row r="13" spans="1:4" x14ac:dyDescent="0.25">
      <c r="A13" s="236" t="s">
        <v>259</v>
      </c>
      <c r="B13" s="237"/>
      <c r="C13" s="109"/>
      <c r="D13" s="109"/>
    </row>
    <row r="14" spans="1:4" x14ac:dyDescent="0.25">
      <c r="A14" s="107"/>
      <c r="B14" s="107" t="s">
        <v>480</v>
      </c>
      <c r="C14" s="109">
        <v>800000</v>
      </c>
      <c r="D14" s="109"/>
    </row>
    <row r="15" spans="1:4" x14ac:dyDescent="0.25">
      <c r="A15" s="107"/>
      <c r="B15" s="107" t="s">
        <v>255</v>
      </c>
      <c r="C15" s="109">
        <v>216000</v>
      </c>
      <c r="D15" s="109">
        <f>SUM(C14:C15)</f>
        <v>1016000</v>
      </c>
    </row>
    <row r="16" spans="1:4" x14ac:dyDescent="0.25">
      <c r="A16" s="236" t="s">
        <v>261</v>
      </c>
      <c r="B16" s="237"/>
      <c r="C16" s="109"/>
      <c r="D16" s="109"/>
    </row>
    <row r="17" spans="1:4" x14ac:dyDescent="0.25">
      <c r="A17" s="107"/>
      <c r="B17" s="107" t="s">
        <v>269</v>
      </c>
      <c r="C17" s="109">
        <v>210000</v>
      </c>
      <c r="D17" s="109"/>
    </row>
    <row r="18" spans="1:4" x14ac:dyDescent="0.25">
      <c r="A18" s="107"/>
      <c r="B18" s="107" t="s">
        <v>255</v>
      </c>
      <c r="C18" s="109">
        <v>60000</v>
      </c>
      <c r="D18" s="109">
        <f>SUM(C17:C18)</f>
        <v>270000</v>
      </c>
    </row>
    <row r="19" spans="1:4" x14ac:dyDescent="0.25">
      <c r="A19" s="231" t="s">
        <v>481</v>
      </c>
      <c r="B19" s="107"/>
      <c r="C19" s="109"/>
      <c r="D19" s="109"/>
    </row>
    <row r="20" spans="1:4" x14ac:dyDescent="0.25">
      <c r="A20" s="107"/>
      <c r="B20" s="107" t="s">
        <v>269</v>
      </c>
      <c r="C20" s="109">
        <v>1000000</v>
      </c>
      <c r="D20" s="109"/>
    </row>
    <row r="21" spans="1:4" x14ac:dyDescent="0.25">
      <c r="A21" s="108"/>
      <c r="B21" s="107" t="s">
        <v>255</v>
      </c>
      <c r="C21" s="109">
        <v>270000</v>
      </c>
      <c r="D21" s="111">
        <f>SUM(C20:C21)</f>
        <v>1270000</v>
      </c>
    </row>
    <row r="22" spans="1:4" ht="15.75" x14ac:dyDescent="0.25">
      <c r="A22" s="173"/>
      <c r="B22" s="173" t="s">
        <v>194</v>
      </c>
      <c r="C22" s="174"/>
      <c r="D22" s="175">
        <f>SUM(D8:D21)</f>
        <v>10629000</v>
      </c>
    </row>
  </sheetData>
  <mergeCells count="6">
    <mergeCell ref="A16:B16"/>
    <mergeCell ref="A2:C2"/>
    <mergeCell ref="A1:C1"/>
    <mergeCell ref="A7:B7"/>
    <mergeCell ref="A10:B10"/>
    <mergeCell ref="A13:B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view="pageBreakPreview" topLeftCell="A7" zoomScale="93" zoomScaleNormal="100" zoomScaleSheetLayoutView="93" workbookViewId="0">
      <selection activeCell="B9" sqref="B9"/>
    </sheetView>
  </sheetViews>
  <sheetFormatPr defaultRowHeight="15" x14ac:dyDescent="0.25"/>
  <cols>
    <col min="1" max="1" width="33" customWidth="1"/>
    <col min="2" max="2" width="19.140625" customWidth="1"/>
    <col min="3" max="3" width="16.7109375" customWidth="1"/>
  </cols>
  <sheetData>
    <row r="2" spans="1:4" x14ac:dyDescent="0.25">
      <c r="A2" s="238" t="s">
        <v>473</v>
      </c>
      <c r="B2" s="238"/>
      <c r="C2" s="238"/>
      <c r="D2" s="233"/>
    </row>
    <row r="3" spans="1:4" ht="39" customHeight="1" x14ac:dyDescent="0.25">
      <c r="A3" s="235" t="s">
        <v>493</v>
      </c>
      <c r="B3" s="235"/>
      <c r="C3" s="235"/>
      <c r="D3" s="235"/>
    </row>
    <row r="6" spans="1:4" ht="27.95" customHeight="1" x14ac:dyDescent="0.25">
      <c r="A6" s="19" t="s">
        <v>126</v>
      </c>
    </row>
    <row r="7" spans="1:4" ht="27.95" customHeight="1" x14ac:dyDescent="0.25">
      <c r="A7" s="19" t="s">
        <v>271</v>
      </c>
    </row>
    <row r="8" spans="1:4" ht="27.95" customHeight="1" x14ac:dyDescent="0.25">
      <c r="A8" s="19" t="s">
        <v>272</v>
      </c>
      <c r="B8" s="112">
        <v>180000</v>
      </c>
      <c r="C8" s="112"/>
      <c r="D8" s="112"/>
    </row>
    <row r="9" spans="1:4" ht="27.95" customHeight="1" x14ac:dyDescent="0.25">
      <c r="A9" s="19" t="s">
        <v>273</v>
      </c>
      <c r="B9" s="112">
        <v>300000</v>
      </c>
      <c r="C9" s="112"/>
      <c r="D9" s="112"/>
    </row>
    <row r="10" spans="1:4" ht="27.95" customHeight="1" x14ac:dyDescent="0.25">
      <c r="A10" s="19" t="s">
        <v>274</v>
      </c>
      <c r="B10" s="112">
        <v>400000</v>
      </c>
      <c r="C10" s="112"/>
      <c r="D10" s="112"/>
    </row>
    <row r="11" spans="1:4" ht="27.95" customHeight="1" x14ac:dyDescent="0.25">
      <c r="A11" s="19" t="s">
        <v>275</v>
      </c>
      <c r="B11" s="112">
        <v>800000</v>
      </c>
      <c r="C11" s="112"/>
      <c r="D11" s="112"/>
    </row>
    <row r="12" spans="1:4" ht="38.25" customHeight="1" x14ac:dyDescent="0.25">
      <c r="A12" s="19" t="s">
        <v>276</v>
      </c>
      <c r="B12" s="112">
        <v>900000</v>
      </c>
      <c r="C12" s="112"/>
      <c r="D12" s="112"/>
    </row>
    <row r="13" spans="1:4" ht="38.25" customHeight="1" x14ac:dyDescent="0.25">
      <c r="A13" s="19" t="s">
        <v>277</v>
      </c>
      <c r="B13" s="112">
        <v>1300000</v>
      </c>
      <c r="C13" s="112">
        <f>SUM(B8:B13)</f>
        <v>3880000</v>
      </c>
      <c r="D13" s="112"/>
    </row>
    <row r="14" spans="1:4" ht="27.95" customHeight="1" x14ac:dyDescent="0.25">
      <c r="A14" s="16" t="s">
        <v>128</v>
      </c>
      <c r="B14" s="112"/>
      <c r="C14" s="112">
        <v>500000</v>
      </c>
      <c r="D14" s="112"/>
    </row>
    <row r="15" spans="1:4" ht="27.95" customHeight="1" x14ac:dyDescent="0.25">
      <c r="A15" s="17" t="s">
        <v>74</v>
      </c>
      <c r="B15" s="112"/>
      <c r="C15" s="112"/>
      <c r="D15" s="112"/>
    </row>
    <row r="16" spans="1:4" ht="15.75" x14ac:dyDescent="0.25">
      <c r="A16" s="176" t="s">
        <v>135</v>
      </c>
      <c r="B16" s="177"/>
      <c r="C16" s="177">
        <f>SUM(C8:C15)</f>
        <v>4380000</v>
      </c>
      <c r="D16" s="112"/>
    </row>
    <row r="18" spans="1:3" ht="42.75" x14ac:dyDescent="0.25">
      <c r="A18" s="113" t="s">
        <v>279</v>
      </c>
      <c r="C18" s="112">
        <v>50000</v>
      </c>
    </row>
    <row r="19" spans="1:3" ht="42.75" x14ac:dyDescent="0.25">
      <c r="A19" s="113" t="s">
        <v>280</v>
      </c>
      <c r="C19" s="112">
        <v>30000</v>
      </c>
    </row>
    <row r="20" spans="1:3" ht="15.75" x14ac:dyDescent="0.25">
      <c r="A20" s="178" t="s">
        <v>194</v>
      </c>
      <c r="B20" s="179"/>
      <c r="C20" s="177">
        <f>SUM(C18:C19)</f>
        <v>80000</v>
      </c>
    </row>
    <row r="21" spans="1:3" x14ac:dyDescent="0.25">
      <c r="C21" s="112"/>
    </row>
    <row r="22" spans="1:3" x14ac:dyDescent="0.25">
      <c r="C22" s="112"/>
    </row>
    <row r="23" spans="1:3" x14ac:dyDescent="0.25">
      <c r="A23" s="113" t="s">
        <v>278</v>
      </c>
      <c r="C23" s="112">
        <f>C16+C20</f>
        <v>4460000</v>
      </c>
    </row>
  </sheetData>
  <mergeCells count="2">
    <mergeCell ref="A3:D3"/>
    <mergeCell ref="A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6"/>
  <sheetViews>
    <sheetView topLeftCell="A313" workbookViewId="0">
      <selection activeCell="D323" sqref="D323"/>
    </sheetView>
  </sheetViews>
  <sheetFormatPr defaultRowHeight="15" x14ac:dyDescent="0.25"/>
  <cols>
    <col min="1" max="1" width="12" customWidth="1"/>
    <col min="2" max="2" width="29.42578125" customWidth="1"/>
    <col min="3" max="4" width="11.7109375" bestFit="1" customWidth="1"/>
    <col min="5" max="5" width="11.42578125" bestFit="1" customWidth="1"/>
  </cols>
  <sheetData>
    <row r="3" spans="1:5" ht="24.95" customHeight="1" x14ac:dyDescent="0.25">
      <c r="A3" s="239" t="s">
        <v>495</v>
      </c>
      <c r="B3" s="234"/>
    </row>
    <row r="4" spans="1:5" ht="24.95" customHeight="1" x14ac:dyDescent="0.25">
      <c r="A4" s="235" t="s">
        <v>494</v>
      </c>
      <c r="B4" s="235"/>
    </row>
    <row r="5" spans="1:5" ht="24.95" customHeight="1" x14ac:dyDescent="0.25"/>
    <row r="6" spans="1:5" ht="24.95" customHeight="1" x14ac:dyDescent="0.25"/>
    <row r="7" spans="1:5" ht="24.95" customHeight="1" x14ac:dyDescent="0.25">
      <c r="A7" s="263" t="s">
        <v>0</v>
      </c>
      <c r="B7" s="263"/>
      <c r="C7" s="263"/>
      <c r="D7" s="263"/>
      <c r="E7" s="264"/>
    </row>
    <row r="8" spans="1:5" ht="24.95" customHeight="1" x14ac:dyDescent="0.25">
      <c r="A8" s="265" t="s">
        <v>1</v>
      </c>
      <c r="B8" s="265" t="s">
        <v>510</v>
      </c>
      <c r="C8" s="265" t="s">
        <v>2</v>
      </c>
      <c r="D8" s="265" t="s">
        <v>511</v>
      </c>
      <c r="E8" s="266" t="s">
        <v>512</v>
      </c>
    </row>
    <row r="9" spans="1:5" ht="24.95" customHeight="1" x14ac:dyDescent="0.25">
      <c r="A9" s="267" t="s">
        <v>513</v>
      </c>
      <c r="B9" s="267" t="s">
        <v>514</v>
      </c>
      <c r="C9" s="268">
        <v>60000</v>
      </c>
      <c r="D9" s="268">
        <v>60000</v>
      </c>
      <c r="E9" s="269">
        <f t="shared" ref="E9:E51" si="0">D9-C9</f>
        <v>0</v>
      </c>
    </row>
    <row r="10" spans="1:5" ht="24.95" customHeight="1" x14ac:dyDescent="0.25">
      <c r="A10" s="267" t="s">
        <v>515</v>
      </c>
      <c r="B10" s="267" t="s">
        <v>516</v>
      </c>
      <c r="C10" s="268">
        <v>5000</v>
      </c>
      <c r="D10" s="268">
        <v>5000</v>
      </c>
      <c r="E10" s="269">
        <f t="shared" si="0"/>
        <v>0</v>
      </c>
    </row>
    <row r="11" spans="1:5" ht="24.95" customHeight="1" x14ac:dyDescent="0.25">
      <c r="A11" s="267" t="s">
        <v>517</v>
      </c>
      <c r="B11" s="267" t="s">
        <v>518</v>
      </c>
      <c r="C11" s="268">
        <v>60000</v>
      </c>
      <c r="D11" s="268">
        <v>59000</v>
      </c>
      <c r="E11" s="269">
        <f t="shared" si="0"/>
        <v>-1000</v>
      </c>
    </row>
    <row r="12" spans="1:5" ht="24.95" customHeight="1" x14ac:dyDescent="0.25">
      <c r="A12" s="267" t="s">
        <v>519</v>
      </c>
      <c r="B12" s="267" t="s">
        <v>520</v>
      </c>
      <c r="C12" s="268">
        <v>0</v>
      </c>
      <c r="D12" s="268">
        <v>1000</v>
      </c>
      <c r="E12" s="269">
        <f t="shared" si="0"/>
        <v>1000</v>
      </c>
    </row>
    <row r="13" spans="1:5" ht="24.95" customHeight="1" x14ac:dyDescent="0.25">
      <c r="A13" s="267" t="s">
        <v>521</v>
      </c>
      <c r="B13" s="267" t="s">
        <v>522</v>
      </c>
      <c r="C13" s="268">
        <v>500000</v>
      </c>
      <c r="D13" s="268">
        <v>500000</v>
      </c>
      <c r="E13" s="269">
        <f t="shared" si="0"/>
        <v>0</v>
      </c>
    </row>
    <row r="14" spans="1:5" ht="24.95" customHeight="1" x14ac:dyDescent="0.25">
      <c r="A14" s="267" t="s">
        <v>523</v>
      </c>
      <c r="B14" s="267" t="s">
        <v>524</v>
      </c>
      <c r="C14" s="268">
        <v>1498100</v>
      </c>
      <c r="D14" s="268">
        <v>1498100</v>
      </c>
      <c r="E14" s="269">
        <f t="shared" si="0"/>
        <v>0</v>
      </c>
    </row>
    <row r="15" spans="1:5" ht="24.95" customHeight="1" x14ac:dyDescent="0.25">
      <c r="A15" s="270" t="s">
        <v>525</v>
      </c>
      <c r="B15" s="271"/>
      <c r="C15" s="272">
        <v>2123100</v>
      </c>
      <c r="D15" s="272">
        <v>2123100</v>
      </c>
      <c r="E15" s="269">
        <f t="shared" si="0"/>
        <v>0</v>
      </c>
    </row>
    <row r="16" spans="1:5" ht="24.95" customHeight="1" x14ac:dyDescent="0.25">
      <c r="A16" s="267" t="s">
        <v>3</v>
      </c>
      <c r="B16" s="267" t="s">
        <v>526</v>
      </c>
      <c r="C16" s="268">
        <v>725000</v>
      </c>
      <c r="D16" s="268">
        <v>725000</v>
      </c>
      <c r="E16" s="269">
        <f t="shared" si="0"/>
        <v>0</v>
      </c>
    </row>
    <row r="17" spans="1:5" ht="24.95" customHeight="1" x14ac:dyDescent="0.25">
      <c r="A17" s="267" t="s">
        <v>527</v>
      </c>
      <c r="B17" s="267" t="s">
        <v>528</v>
      </c>
      <c r="C17" s="268">
        <v>0</v>
      </c>
      <c r="D17" s="268">
        <v>0</v>
      </c>
      <c r="E17" s="269">
        <f t="shared" si="0"/>
        <v>0</v>
      </c>
    </row>
    <row r="18" spans="1:5" ht="24.95" customHeight="1" x14ac:dyDescent="0.25">
      <c r="A18" s="267" t="s">
        <v>529</v>
      </c>
      <c r="B18" s="267" t="s">
        <v>530</v>
      </c>
      <c r="C18" s="268">
        <v>50000</v>
      </c>
      <c r="D18" s="268">
        <v>50000</v>
      </c>
      <c r="E18" s="269">
        <f t="shared" si="0"/>
        <v>0</v>
      </c>
    </row>
    <row r="19" spans="1:5" ht="24.95" customHeight="1" x14ac:dyDescent="0.25">
      <c r="A19" s="267" t="s">
        <v>7</v>
      </c>
      <c r="B19" s="267" t="s">
        <v>531</v>
      </c>
      <c r="C19" s="268">
        <v>2880000</v>
      </c>
      <c r="D19" s="268">
        <v>2880000</v>
      </c>
      <c r="E19" s="269">
        <f t="shared" si="0"/>
        <v>0</v>
      </c>
    </row>
    <row r="20" spans="1:5" ht="24.95" customHeight="1" x14ac:dyDescent="0.25">
      <c r="A20" s="267" t="s">
        <v>11</v>
      </c>
      <c r="B20" s="267" t="s">
        <v>12</v>
      </c>
      <c r="C20" s="268">
        <v>690000</v>
      </c>
      <c r="D20" s="268">
        <v>690000</v>
      </c>
      <c r="E20" s="269">
        <f t="shared" si="0"/>
        <v>0</v>
      </c>
    </row>
    <row r="21" spans="1:5" ht="24.95" customHeight="1" x14ac:dyDescent="0.25">
      <c r="A21" s="267" t="s">
        <v>13</v>
      </c>
      <c r="B21" s="267" t="s">
        <v>14</v>
      </c>
      <c r="C21" s="268">
        <v>8400</v>
      </c>
      <c r="D21" s="268">
        <v>8400</v>
      </c>
      <c r="E21" s="269">
        <f t="shared" si="0"/>
        <v>0</v>
      </c>
    </row>
    <row r="22" spans="1:5" ht="24.95" customHeight="1" x14ac:dyDescent="0.25">
      <c r="A22" s="267" t="s">
        <v>15</v>
      </c>
      <c r="B22" s="267" t="s">
        <v>16</v>
      </c>
      <c r="C22" s="268">
        <v>20000</v>
      </c>
      <c r="D22" s="268">
        <v>20000</v>
      </c>
      <c r="E22" s="269">
        <f t="shared" si="0"/>
        <v>0</v>
      </c>
    </row>
    <row r="23" spans="1:5" ht="24.95" customHeight="1" x14ac:dyDescent="0.25">
      <c r="A23" s="267" t="s">
        <v>17</v>
      </c>
      <c r="B23" s="267" t="s">
        <v>18</v>
      </c>
      <c r="C23" s="268">
        <v>9000</v>
      </c>
      <c r="D23" s="268">
        <v>9000</v>
      </c>
      <c r="E23" s="269">
        <f t="shared" si="0"/>
        <v>0</v>
      </c>
    </row>
    <row r="24" spans="1:5" ht="24.95" customHeight="1" x14ac:dyDescent="0.25">
      <c r="A24" s="267" t="s">
        <v>19</v>
      </c>
      <c r="B24" s="267" t="s">
        <v>532</v>
      </c>
      <c r="C24" s="268">
        <v>60000</v>
      </c>
      <c r="D24" s="268">
        <v>60000</v>
      </c>
      <c r="E24" s="269">
        <f t="shared" si="0"/>
        <v>0</v>
      </c>
    </row>
    <row r="25" spans="1:5" ht="24.95" customHeight="1" x14ac:dyDescent="0.25">
      <c r="A25" s="267" t="s">
        <v>23</v>
      </c>
      <c r="B25" s="267" t="s">
        <v>533</v>
      </c>
      <c r="C25" s="268">
        <v>60000</v>
      </c>
      <c r="D25" s="268">
        <v>60000</v>
      </c>
      <c r="E25" s="269">
        <f t="shared" si="0"/>
        <v>0</v>
      </c>
    </row>
    <row r="26" spans="1:5" ht="24.95" customHeight="1" x14ac:dyDescent="0.25">
      <c r="A26" s="267" t="s">
        <v>25</v>
      </c>
      <c r="B26" s="267" t="s">
        <v>534</v>
      </c>
      <c r="C26" s="268">
        <v>5000</v>
      </c>
      <c r="D26" s="268">
        <v>5000</v>
      </c>
      <c r="E26" s="269">
        <f t="shared" si="0"/>
        <v>0</v>
      </c>
    </row>
    <row r="27" spans="1:5" ht="24.95" customHeight="1" x14ac:dyDescent="0.25">
      <c r="A27" s="267" t="s">
        <v>27</v>
      </c>
      <c r="B27" s="267" t="s">
        <v>535</v>
      </c>
      <c r="C27" s="268">
        <v>400000</v>
      </c>
      <c r="D27" s="268">
        <v>400000</v>
      </c>
      <c r="E27" s="269">
        <f t="shared" si="0"/>
        <v>0</v>
      </c>
    </row>
    <row r="28" spans="1:5" ht="24.95" customHeight="1" x14ac:dyDescent="0.25">
      <c r="A28" s="267" t="s">
        <v>29</v>
      </c>
      <c r="B28" s="267" t="s">
        <v>536</v>
      </c>
      <c r="C28" s="268">
        <v>100000</v>
      </c>
      <c r="D28" s="268">
        <v>100000</v>
      </c>
      <c r="E28" s="269">
        <f t="shared" si="0"/>
        <v>0</v>
      </c>
    </row>
    <row r="29" spans="1:5" ht="24.95" customHeight="1" x14ac:dyDescent="0.25">
      <c r="A29" s="267" t="s">
        <v>31</v>
      </c>
      <c r="B29" s="267" t="s">
        <v>537</v>
      </c>
      <c r="C29" s="268">
        <v>80000</v>
      </c>
      <c r="D29" s="268">
        <v>80000</v>
      </c>
      <c r="E29" s="269">
        <f t="shared" si="0"/>
        <v>0</v>
      </c>
    </row>
    <row r="30" spans="1:5" ht="24.95" customHeight="1" x14ac:dyDescent="0.25">
      <c r="A30" s="267" t="s">
        <v>37</v>
      </c>
      <c r="B30" s="267" t="s">
        <v>538</v>
      </c>
      <c r="C30" s="268">
        <v>200000</v>
      </c>
      <c r="D30" s="268">
        <v>200000</v>
      </c>
      <c r="E30" s="269">
        <f t="shared" si="0"/>
        <v>0</v>
      </c>
    </row>
    <row r="31" spans="1:5" ht="24.95" customHeight="1" x14ac:dyDescent="0.25">
      <c r="A31" s="267" t="s">
        <v>39</v>
      </c>
      <c r="B31" s="267" t="s">
        <v>539</v>
      </c>
      <c r="C31" s="268">
        <v>80000</v>
      </c>
      <c r="D31" s="268">
        <v>80000</v>
      </c>
      <c r="E31" s="269">
        <f t="shared" si="0"/>
        <v>0</v>
      </c>
    </row>
    <row r="32" spans="1:5" ht="24.95" customHeight="1" x14ac:dyDescent="0.25">
      <c r="A32" s="267" t="s">
        <v>41</v>
      </c>
      <c r="B32" s="267" t="s">
        <v>540</v>
      </c>
      <c r="C32" s="268">
        <v>160000</v>
      </c>
      <c r="D32" s="268">
        <v>160000</v>
      </c>
      <c r="E32" s="269">
        <f t="shared" si="0"/>
        <v>0</v>
      </c>
    </row>
    <row r="33" spans="1:5" ht="24.95" customHeight="1" x14ac:dyDescent="0.25">
      <c r="A33" s="267" t="s">
        <v>43</v>
      </c>
      <c r="B33" s="267" t="s">
        <v>541</v>
      </c>
      <c r="C33" s="268">
        <v>30000</v>
      </c>
      <c r="D33" s="268">
        <v>30000</v>
      </c>
      <c r="E33" s="269">
        <f t="shared" si="0"/>
        <v>0</v>
      </c>
    </row>
    <row r="34" spans="1:5" ht="24.95" customHeight="1" x14ac:dyDescent="0.25">
      <c r="A34" s="267" t="s">
        <v>45</v>
      </c>
      <c r="B34" s="267" t="s">
        <v>542</v>
      </c>
      <c r="C34" s="268">
        <v>50000</v>
      </c>
      <c r="D34" s="268">
        <v>50000</v>
      </c>
      <c r="E34" s="269">
        <f t="shared" si="0"/>
        <v>0</v>
      </c>
    </row>
    <row r="35" spans="1:5" ht="24.95" customHeight="1" x14ac:dyDescent="0.25">
      <c r="A35" s="267" t="s">
        <v>47</v>
      </c>
      <c r="B35" s="267" t="s">
        <v>543</v>
      </c>
      <c r="C35" s="268">
        <v>100000</v>
      </c>
      <c r="D35" s="268">
        <v>100000</v>
      </c>
      <c r="E35" s="269">
        <f t="shared" si="0"/>
        <v>0</v>
      </c>
    </row>
    <row r="36" spans="1:5" ht="24.95" customHeight="1" x14ac:dyDescent="0.25">
      <c r="A36" s="267" t="s">
        <v>49</v>
      </c>
      <c r="B36" s="267" t="s">
        <v>544</v>
      </c>
      <c r="C36" s="268">
        <v>50000</v>
      </c>
      <c r="D36" s="268">
        <v>50000</v>
      </c>
      <c r="E36" s="269">
        <f t="shared" si="0"/>
        <v>0</v>
      </c>
    </row>
    <row r="37" spans="1:5" ht="24.95" customHeight="1" x14ac:dyDescent="0.25">
      <c r="A37" s="267" t="s">
        <v>53</v>
      </c>
      <c r="B37" s="267" t="s">
        <v>545</v>
      </c>
      <c r="C37" s="268">
        <v>10000</v>
      </c>
      <c r="D37" s="268">
        <v>10000</v>
      </c>
      <c r="E37" s="269">
        <f t="shared" si="0"/>
        <v>0</v>
      </c>
    </row>
    <row r="38" spans="1:5" ht="24.95" customHeight="1" x14ac:dyDescent="0.25">
      <c r="A38" s="267" t="s">
        <v>55</v>
      </c>
      <c r="B38" s="267" t="s">
        <v>56</v>
      </c>
      <c r="C38" s="268">
        <v>200000</v>
      </c>
      <c r="D38" s="268">
        <v>200000</v>
      </c>
      <c r="E38" s="269">
        <f t="shared" si="0"/>
        <v>0</v>
      </c>
    </row>
    <row r="39" spans="1:5" ht="24.95" customHeight="1" x14ac:dyDescent="0.25">
      <c r="A39" s="267" t="s">
        <v>57</v>
      </c>
      <c r="B39" s="267" t="s">
        <v>546</v>
      </c>
      <c r="C39" s="268">
        <v>50000</v>
      </c>
      <c r="D39" s="268">
        <v>50000</v>
      </c>
      <c r="E39" s="269">
        <f t="shared" si="0"/>
        <v>0</v>
      </c>
    </row>
    <row r="40" spans="1:5" ht="24.95" customHeight="1" x14ac:dyDescent="0.25">
      <c r="A40" s="267" t="s">
        <v>61</v>
      </c>
      <c r="B40" s="267" t="s">
        <v>547</v>
      </c>
      <c r="C40" s="268">
        <v>900000</v>
      </c>
      <c r="D40" s="268">
        <v>900000</v>
      </c>
      <c r="E40" s="269">
        <f t="shared" si="0"/>
        <v>0</v>
      </c>
    </row>
    <row r="41" spans="1:5" ht="24.95" customHeight="1" x14ac:dyDescent="0.25">
      <c r="A41" s="267" t="s">
        <v>63</v>
      </c>
      <c r="B41" s="267" t="s">
        <v>548</v>
      </c>
      <c r="C41" s="268">
        <v>600000</v>
      </c>
      <c r="D41" s="268">
        <v>540000</v>
      </c>
      <c r="E41" s="269">
        <f t="shared" si="0"/>
        <v>-60000</v>
      </c>
    </row>
    <row r="42" spans="1:5" ht="24.95" customHeight="1" x14ac:dyDescent="0.25">
      <c r="A42" s="267" t="s">
        <v>65</v>
      </c>
      <c r="B42" s="267" t="s">
        <v>549</v>
      </c>
      <c r="C42" s="268">
        <v>620000</v>
      </c>
      <c r="D42" s="268">
        <v>620000</v>
      </c>
      <c r="E42" s="269">
        <f t="shared" si="0"/>
        <v>0</v>
      </c>
    </row>
    <row r="43" spans="1:5" ht="24.95" customHeight="1" x14ac:dyDescent="0.25">
      <c r="A43" s="267" t="s">
        <v>67</v>
      </c>
      <c r="B43" s="267" t="s">
        <v>550</v>
      </c>
      <c r="C43" s="268">
        <v>79000</v>
      </c>
      <c r="D43" s="268">
        <v>79000</v>
      </c>
      <c r="E43" s="269">
        <f t="shared" si="0"/>
        <v>0</v>
      </c>
    </row>
    <row r="44" spans="1:5" ht="24.95" customHeight="1" x14ac:dyDescent="0.25">
      <c r="A44" s="267" t="s">
        <v>551</v>
      </c>
      <c r="B44" s="267" t="s">
        <v>552</v>
      </c>
      <c r="C44" s="268">
        <v>1000</v>
      </c>
      <c r="D44" s="268">
        <v>1000</v>
      </c>
      <c r="E44" s="269">
        <f t="shared" si="0"/>
        <v>0</v>
      </c>
    </row>
    <row r="45" spans="1:5" ht="24.95" customHeight="1" x14ac:dyDescent="0.25">
      <c r="A45" s="267" t="s">
        <v>71</v>
      </c>
      <c r="B45" s="267" t="s">
        <v>553</v>
      </c>
      <c r="C45" s="268">
        <v>200000</v>
      </c>
      <c r="D45" s="268">
        <v>200000</v>
      </c>
      <c r="E45" s="269">
        <f t="shared" si="0"/>
        <v>0</v>
      </c>
    </row>
    <row r="46" spans="1:5" ht="24.95" customHeight="1" x14ac:dyDescent="0.25">
      <c r="A46" s="267" t="s">
        <v>554</v>
      </c>
      <c r="B46" s="267" t="s">
        <v>555</v>
      </c>
      <c r="C46" s="268">
        <v>700000</v>
      </c>
      <c r="D46" s="268">
        <v>700000</v>
      </c>
      <c r="E46" s="269">
        <f t="shared" si="0"/>
        <v>0</v>
      </c>
    </row>
    <row r="47" spans="1:5" ht="24.95" customHeight="1" x14ac:dyDescent="0.25">
      <c r="A47" s="267" t="s">
        <v>556</v>
      </c>
      <c r="B47" s="267" t="s">
        <v>557</v>
      </c>
      <c r="C47" s="268">
        <v>100000</v>
      </c>
      <c r="D47" s="268">
        <v>100000</v>
      </c>
      <c r="E47" s="269">
        <f t="shared" si="0"/>
        <v>0</v>
      </c>
    </row>
    <row r="48" spans="1:5" ht="24.95" customHeight="1" x14ac:dyDescent="0.25">
      <c r="A48" s="267" t="s">
        <v>87</v>
      </c>
      <c r="B48" s="267" t="s">
        <v>558</v>
      </c>
      <c r="C48" s="268">
        <v>300000</v>
      </c>
      <c r="D48" s="268">
        <v>300000</v>
      </c>
      <c r="E48" s="269">
        <f t="shared" si="0"/>
        <v>0</v>
      </c>
    </row>
    <row r="49" spans="1:5" ht="24.95" customHeight="1" x14ac:dyDescent="0.25">
      <c r="A49" s="267" t="s">
        <v>89</v>
      </c>
      <c r="B49" s="267" t="s">
        <v>559</v>
      </c>
      <c r="C49" s="268">
        <v>400000</v>
      </c>
      <c r="D49" s="268">
        <v>350000</v>
      </c>
      <c r="E49" s="269">
        <f t="shared" si="0"/>
        <v>-50000</v>
      </c>
    </row>
    <row r="50" spans="1:5" ht="24.95" customHeight="1" x14ac:dyDescent="0.25">
      <c r="A50" s="267" t="s">
        <v>91</v>
      </c>
      <c r="B50" s="267" t="s">
        <v>560</v>
      </c>
      <c r="C50" s="268">
        <v>250000</v>
      </c>
      <c r="D50" s="268">
        <v>236500</v>
      </c>
      <c r="E50" s="269">
        <f t="shared" si="0"/>
        <v>-13500</v>
      </c>
    </row>
    <row r="51" spans="1:5" ht="24.95" customHeight="1" x14ac:dyDescent="0.25">
      <c r="A51" s="270" t="s">
        <v>93</v>
      </c>
      <c r="B51" s="271"/>
      <c r="C51" s="272">
        <v>10167400</v>
      </c>
      <c r="D51" s="272">
        <v>10043900</v>
      </c>
      <c r="E51" s="269">
        <f t="shared" si="0"/>
        <v>-123500</v>
      </c>
    </row>
    <row r="52" spans="1:5" ht="24.95" customHeight="1" x14ac:dyDescent="0.25">
      <c r="A52" s="273" t="s">
        <v>94</v>
      </c>
      <c r="B52" s="273"/>
      <c r="C52" s="273"/>
      <c r="D52" s="273"/>
      <c r="E52" s="264"/>
    </row>
    <row r="53" spans="1:5" ht="24.95" customHeight="1" x14ac:dyDescent="0.25">
      <c r="A53" s="265" t="s">
        <v>1</v>
      </c>
      <c r="B53" s="265" t="s">
        <v>510</v>
      </c>
      <c r="C53" s="265" t="s">
        <v>2</v>
      </c>
      <c r="D53" s="265" t="s">
        <v>511</v>
      </c>
      <c r="E53" s="266" t="s">
        <v>512</v>
      </c>
    </row>
    <row r="54" spans="1:5" ht="24.95" customHeight="1" x14ac:dyDescent="0.25">
      <c r="A54" s="267" t="s">
        <v>561</v>
      </c>
      <c r="B54" s="267" t="s">
        <v>562</v>
      </c>
      <c r="C54" s="268">
        <v>150000</v>
      </c>
      <c r="D54" s="268">
        <v>150000</v>
      </c>
      <c r="E54" s="269">
        <f t="shared" ref="E54:E63" si="1">D54-C54</f>
        <v>0</v>
      </c>
    </row>
    <row r="55" spans="1:5" ht="24.95" customHeight="1" x14ac:dyDescent="0.25">
      <c r="A55" s="270" t="s">
        <v>525</v>
      </c>
      <c r="B55" s="271"/>
      <c r="C55" s="272">
        <v>150000</v>
      </c>
      <c r="D55" s="272">
        <v>150000</v>
      </c>
      <c r="E55" s="269">
        <f t="shared" si="1"/>
        <v>0</v>
      </c>
    </row>
    <row r="56" spans="1:5" ht="24.95" customHeight="1" x14ac:dyDescent="0.25">
      <c r="A56" s="267" t="s">
        <v>27</v>
      </c>
      <c r="B56" s="267" t="s">
        <v>535</v>
      </c>
      <c r="C56" s="268">
        <v>300000</v>
      </c>
      <c r="D56" s="268">
        <v>300000</v>
      </c>
      <c r="E56" s="269">
        <f t="shared" si="1"/>
        <v>0</v>
      </c>
    </row>
    <row r="57" spans="1:5" ht="24.95" customHeight="1" x14ac:dyDescent="0.25">
      <c r="A57" s="267" t="s">
        <v>39</v>
      </c>
      <c r="B57" s="267" t="s">
        <v>539</v>
      </c>
      <c r="C57" s="268">
        <v>5000</v>
      </c>
      <c r="D57" s="268">
        <v>5000</v>
      </c>
      <c r="E57" s="269">
        <f t="shared" si="1"/>
        <v>0</v>
      </c>
    </row>
    <row r="58" spans="1:5" ht="24.95" customHeight="1" x14ac:dyDescent="0.25">
      <c r="A58" s="267" t="s">
        <v>43</v>
      </c>
      <c r="B58" s="267" t="s">
        <v>541</v>
      </c>
      <c r="C58" s="268">
        <v>20000</v>
      </c>
      <c r="D58" s="268">
        <v>20000</v>
      </c>
      <c r="E58" s="269">
        <f t="shared" si="1"/>
        <v>0</v>
      </c>
    </row>
    <row r="59" spans="1:5" ht="24.95" customHeight="1" x14ac:dyDescent="0.25">
      <c r="A59" s="267" t="s">
        <v>47</v>
      </c>
      <c r="B59" s="267" t="s">
        <v>543</v>
      </c>
      <c r="C59" s="268">
        <v>100000</v>
      </c>
      <c r="D59" s="268">
        <v>100000</v>
      </c>
      <c r="E59" s="269">
        <f t="shared" si="1"/>
        <v>0</v>
      </c>
    </row>
    <row r="60" spans="1:5" ht="24.95" customHeight="1" x14ac:dyDescent="0.25">
      <c r="A60" s="267" t="s">
        <v>57</v>
      </c>
      <c r="B60" s="267" t="s">
        <v>546</v>
      </c>
      <c r="C60" s="268">
        <v>80000</v>
      </c>
      <c r="D60" s="268">
        <v>80000</v>
      </c>
      <c r="E60" s="269">
        <f t="shared" si="1"/>
        <v>0</v>
      </c>
    </row>
    <row r="61" spans="1:5" ht="24.95" customHeight="1" x14ac:dyDescent="0.25">
      <c r="A61" s="267" t="s">
        <v>63</v>
      </c>
      <c r="B61" s="267" t="s">
        <v>548</v>
      </c>
      <c r="C61" s="268">
        <v>100000</v>
      </c>
      <c r="D61" s="268">
        <v>100000</v>
      </c>
      <c r="E61" s="269">
        <f t="shared" si="1"/>
        <v>0</v>
      </c>
    </row>
    <row r="62" spans="1:5" ht="24.95" customHeight="1" x14ac:dyDescent="0.25">
      <c r="A62" s="267" t="s">
        <v>65</v>
      </c>
      <c r="B62" s="267" t="s">
        <v>66</v>
      </c>
      <c r="C62" s="268">
        <v>165000</v>
      </c>
      <c r="D62" s="268">
        <v>165000</v>
      </c>
      <c r="E62" s="269">
        <f t="shared" si="1"/>
        <v>0</v>
      </c>
    </row>
    <row r="63" spans="1:5" ht="24.95" customHeight="1" x14ac:dyDescent="0.25">
      <c r="A63" s="270" t="s">
        <v>93</v>
      </c>
      <c r="B63" s="271"/>
      <c r="C63" s="272">
        <v>770000</v>
      </c>
      <c r="D63" s="272">
        <v>770000</v>
      </c>
      <c r="E63" s="269">
        <f t="shared" si="1"/>
        <v>0</v>
      </c>
    </row>
    <row r="64" spans="1:5" ht="24.95" customHeight="1" x14ac:dyDescent="0.25">
      <c r="A64" s="273" t="s">
        <v>563</v>
      </c>
      <c r="B64" s="273"/>
      <c r="C64" s="273"/>
      <c r="D64" s="273"/>
      <c r="E64" s="264"/>
    </row>
    <row r="65" spans="1:5" ht="24.95" customHeight="1" x14ac:dyDescent="0.25">
      <c r="A65" s="265" t="s">
        <v>1</v>
      </c>
      <c r="B65" s="265" t="s">
        <v>510</v>
      </c>
      <c r="C65" s="265" t="s">
        <v>2</v>
      </c>
      <c r="D65" s="265" t="s">
        <v>511</v>
      </c>
      <c r="E65" s="266" t="s">
        <v>512</v>
      </c>
    </row>
    <row r="66" spans="1:5" ht="24.95" customHeight="1" x14ac:dyDescent="0.25">
      <c r="A66" s="267" t="s">
        <v>561</v>
      </c>
      <c r="B66" s="267" t="s">
        <v>562</v>
      </c>
      <c r="C66" s="268">
        <v>10000</v>
      </c>
      <c r="D66" s="268">
        <v>10000</v>
      </c>
      <c r="E66" s="269">
        <f t="shared" ref="E66:E75" si="2">D66-C66</f>
        <v>0</v>
      </c>
    </row>
    <row r="67" spans="1:5" ht="24.95" customHeight="1" x14ac:dyDescent="0.25">
      <c r="A67" s="267" t="s">
        <v>513</v>
      </c>
      <c r="B67" s="267" t="s">
        <v>514</v>
      </c>
      <c r="C67" s="268">
        <v>5000</v>
      </c>
      <c r="D67" s="268">
        <v>5000</v>
      </c>
      <c r="E67" s="269">
        <f t="shared" si="2"/>
        <v>0</v>
      </c>
    </row>
    <row r="68" spans="1:5" ht="24.95" customHeight="1" x14ac:dyDescent="0.25">
      <c r="A68" s="270" t="s">
        <v>525</v>
      </c>
      <c r="B68" s="271"/>
      <c r="C68" s="272">
        <v>15000</v>
      </c>
      <c r="D68" s="272">
        <v>15000</v>
      </c>
      <c r="E68" s="269">
        <f t="shared" si="2"/>
        <v>0</v>
      </c>
    </row>
    <row r="69" spans="1:5" ht="24.95" customHeight="1" x14ac:dyDescent="0.25">
      <c r="A69" s="267" t="s">
        <v>39</v>
      </c>
      <c r="B69" s="267" t="s">
        <v>539</v>
      </c>
      <c r="C69" s="268">
        <v>40000</v>
      </c>
      <c r="D69" s="268">
        <v>40000</v>
      </c>
      <c r="E69" s="269">
        <f t="shared" si="2"/>
        <v>0</v>
      </c>
    </row>
    <row r="70" spans="1:5" ht="24.95" customHeight="1" x14ac:dyDescent="0.25">
      <c r="A70" s="267" t="s">
        <v>41</v>
      </c>
      <c r="B70" s="267" t="s">
        <v>540</v>
      </c>
      <c r="C70" s="268">
        <v>160000</v>
      </c>
      <c r="D70" s="268">
        <v>160000</v>
      </c>
      <c r="E70" s="269">
        <f t="shared" si="2"/>
        <v>0</v>
      </c>
    </row>
    <row r="71" spans="1:5" ht="24.95" customHeight="1" x14ac:dyDescent="0.25">
      <c r="A71" s="267" t="s">
        <v>43</v>
      </c>
      <c r="B71" s="267" t="s">
        <v>541</v>
      </c>
      <c r="C71" s="268">
        <v>5000</v>
      </c>
      <c r="D71" s="268">
        <v>5000</v>
      </c>
      <c r="E71" s="269">
        <f t="shared" si="2"/>
        <v>0</v>
      </c>
    </row>
    <row r="72" spans="1:5" ht="24.95" customHeight="1" x14ac:dyDescent="0.25">
      <c r="A72" s="267" t="s">
        <v>57</v>
      </c>
      <c r="B72" s="267" t="s">
        <v>546</v>
      </c>
      <c r="C72" s="268">
        <v>10000</v>
      </c>
      <c r="D72" s="268">
        <v>10000</v>
      </c>
      <c r="E72" s="269">
        <f t="shared" si="2"/>
        <v>0</v>
      </c>
    </row>
    <row r="73" spans="1:5" ht="24.95" customHeight="1" x14ac:dyDescent="0.25">
      <c r="A73" s="267" t="s">
        <v>63</v>
      </c>
      <c r="B73" s="267" t="s">
        <v>548</v>
      </c>
      <c r="C73" s="268">
        <v>20000</v>
      </c>
      <c r="D73" s="268">
        <v>20000</v>
      </c>
      <c r="E73" s="269">
        <f t="shared" si="2"/>
        <v>0</v>
      </c>
    </row>
    <row r="74" spans="1:5" ht="24.95" customHeight="1" x14ac:dyDescent="0.25">
      <c r="A74" s="267" t="s">
        <v>65</v>
      </c>
      <c r="B74" s="267" t="s">
        <v>66</v>
      </c>
      <c r="C74" s="268">
        <v>65000</v>
      </c>
      <c r="D74" s="268">
        <v>65000</v>
      </c>
      <c r="E74" s="269">
        <f t="shared" si="2"/>
        <v>0</v>
      </c>
    </row>
    <row r="75" spans="1:5" ht="24.95" customHeight="1" x14ac:dyDescent="0.25">
      <c r="A75" s="270" t="s">
        <v>93</v>
      </c>
      <c r="B75" s="271"/>
      <c r="C75" s="272">
        <v>300000</v>
      </c>
      <c r="D75" s="272">
        <v>300000</v>
      </c>
      <c r="E75" s="269">
        <f t="shared" si="2"/>
        <v>0</v>
      </c>
    </row>
    <row r="76" spans="1:5" ht="24.95" customHeight="1" x14ac:dyDescent="0.25">
      <c r="A76" s="273" t="s">
        <v>100</v>
      </c>
      <c r="B76" s="273"/>
      <c r="C76" s="273"/>
      <c r="D76" s="273"/>
      <c r="E76" s="264"/>
    </row>
    <row r="77" spans="1:5" ht="24.95" customHeight="1" x14ac:dyDescent="0.25">
      <c r="A77" s="265" t="s">
        <v>1</v>
      </c>
      <c r="B77" s="265" t="s">
        <v>510</v>
      </c>
      <c r="C77" s="265" t="s">
        <v>2</v>
      </c>
      <c r="D77" s="265" t="s">
        <v>511</v>
      </c>
      <c r="E77" s="266" t="s">
        <v>512</v>
      </c>
    </row>
    <row r="78" spans="1:5" ht="24.95" customHeight="1" x14ac:dyDescent="0.25">
      <c r="A78" s="267" t="s">
        <v>564</v>
      </c>
      <c r="B78" s="267" t="s">
        <v>565</v>
      </c>
      <c r="C78" s="268">
        <v>2015253</v>
      </c>
      <c r="D78" s="268">
        <v>2015253</v>
      </c>
      <c r="E78" s="269">
        <f t="shared" ref="E78:E86" si="3">D78-C78</f>
        <v>0</v>
      </c>
    </row>
    <row r="79" spans="1:5" ht="24.95" customHeight="1" x14ac:dyDescent="0.25">
      <c r="A79" s="267" t="s">
        <v>566</v>
      </c>
      <c r="B79" s="267" t="s">
        <v>567</v>
      </c>
      <c r="C79" s="268">
        <v>27054729</v>
      </c>
      <c r="D79" s="268">
        <v>27054729</v>
      </c>
      <c r="E79" s="269">
        <f t="shared" si="3"/>
        <v>0</v>
      </c>
    </row>
    <row r="80" spans="1:5" ht="24.95" customHeight="1" x14ac:dyDescent="0.25">
      <c r="A80" s="267" t="s">
        <v>568</v>
      </c>
      <c r="B80" s="267" t="s">
        <v>569</v>
      </c>
      <c r="C80" s="268">
        <v>1393000</v>
      </c>
      <c r="D80" s="268">
        <v>1393000</v>
      </c>
      <c r="E80" s="269">
        <f t="shared" si="3"/>
        <v>0</v>
      </c>
    </row>
    <row r="81" spans="1:5" ht="24.95" customHeight="1" x14ac:dyDescent="0.25">
      <c r="A81" s="267" t="s">
        <v>570</v>
      </c>
      <c r="B81" s="267" t="s">
        <v>571</v>
      </c>
      <c r="C81" s="268">
        <v>1200000</v>
      </c>
      <c r="D81" s="268">
        <v>1200000</v>
      </c>
      <c r="E81" s="269">
        <f t="shared" si="3"/>
        <v>0</v>
      </c>
    </row>
    <row r="82" spans="1:5" ht="24.95" customHeight="1" x14ac:dyDescent="0.25">
      <c r="A82" s="267" t="s">
        <v>572</v>
      </c>
      <c r="B82" s="267" t="s">
        <v>573</v>
      </c>
      <c r="C82" s="268">
        <v>0</v>
      </c>
      <c r="D82" s="268">
        <v>0</v>
      </c>
      <c r="E82" s="269">
        <f t="shared" si="3"/>
        <v>0</v>
      </c>
    </row>
    <row r="83" spans="1:5" ht="24.95" customHeight="1" x14ac:dyDescent="0.25">
      <c r="A83" s="270" t="s">
        <v>525</v>
      </c>
      <c r="B83" s="271"/>
      <c r="C83" s="272">
        <v>31662982</v>
      </c>
      <c r="D83" s="272">
        <v>31662982</v>
      </c>
      <c r="E83" s="269">
        <f t="shared" si="3"/>
        <v>0</v>
      </c>
    </row>
    <row r="84" spans="1:5" ht="24.95" customHeight="1" x14ac:dyDescent="0.25">
      <c r="A84" s="267" t="s">
        <v>75</v>
      </c>
      <c r="B84" s="267" t="s">
        <v>574</v>
      </c>
      <c r="C84" s="268">
        <v>500000</v>
      </c>
      <c r="D84" s="268">
        <v>500000</v>
      </c>
      <c r="E84" s="269">
        <f t="shared" si="3"/>
        <v>0</v>
      </c>
    </row>
    <row r="85" spans="1:5" ht="24.95" customHeight="1" x14ac:dyDescent="0.25">
      <c r="A85" s="267" t="s">
        <v>575</v>
      </c>
      <c r="B85" s="267" t="s">
        <v>576</v>
      </c>
      <c r="C85" s="268">
        <v>880076</v>
      </c>
      <c r="D85" s="268">
        <v>880076</v>
      </c>
      <c r="E85" s="269">
        <f t="shared" si="3"/>
        <v>0</v>
      </c>
    </row>
    <row r="86" spans="1:5" ht="24.95" customHeight="1" x14ac:dyDescent="0.25">
      <c r="A86" s="270" t="s">
        <v>93</v>
      </c>
      <c r="B86" s="271"/>
      <c r="C86" s="272">
        <v>1380076</v>
      </c>
      <c r="D86" s="272">
        <v>1380076</v>
      </c>
      <c r="E86" s="269">
        <f t="shared" si="3"/>
        <v>0</v>
      </c>
    </row>
    <row r="87" spans="1:5" ht="24.95" customHeight="1" x14ac:dyDescent="0.25">
      <c r="A87" s="273" t="s">
        <v>101</v>
      </c>
      <c r="B87" s="273"/>
      <c r="C87" s="273"/>
      <c r="D87" s="273"/>
      <c r="E87" s="264"/>
    </row>
    <row r="88" spans="1:5" ht="24.95" customHeight="1" x14ac:dyDescent="0.25">
      <c r="A88" s="265" t="s">
        <v>1</v>
      </c>
      <c r="B88" s="265" t="s">
        <v>510</v>
      </c>
      <c r="C88" s="265" t="s">
        <v>2</v>
      </c>
      <c r="D88" s="265" t="s">
        <v>511</v>
      </c>
      <c r="E88" s="266" t="s">
        <v>512</v>
      </c>
    </row>
    <row r="89" spans="1:5" ht="24.95" customHeight="1" x14ac:dyDescent="0.25">
      <c r="A89" s="267" t="s">
        <v>577</v>
      </c>
      <c r="B89" s="267" t="s">
        <v>99</v>
      </c>
      <c r="C89" s="268">
        <v>22171173</v>
      </c>
      <c r="D89" s="268">
        <v>22171173</v>
      </c>
      <c r="E89" s="269">
        <f>D89-C89</f>
        <v>0</v>
      </c>
    </row>
    <row r="90" spans="1:5" ht="24.95" customHeight="1" x14ac:dyDescent="0.25">
      <c r="A90" s="270" t="s">
        <v>525</v>
      </c>
      <c r="B90" s="271"/>
      <c r="C90" s="272">
        <v>22171173</v>
      </c>
      <c r="D90" s="272">
        <v>22171173</v>
      </c>
      <c r="E90" s="269">
        <f>D90-C90</f>
        <v>0</v>
      </c>
    </row>
    <row r="91" spans="1:5" ht="24.95" customHeight="1" x14ac:dyDescent="0.25">
      <c r="A91" s="267" t="s">
        <v>77</v>
      </c>
      <c r="B91" s="267" t="s">
        <v>78</v>
      </c>
      <c r="C91" s="268">
        <v>33498470</v>
      </c>
      <c r="D91" s="268">
        <v>33498470</v>
      </c>
      <c r="E91" s="269">
        <f>D91-C91</f>
        <v>0</v>
      </c>
    </row>
    <row r="92" spans="1:5" ht="24.95" customHeight="1" x14ac:dyDescent="0.25">
      <c r="A92" s="270" t="s">
        <v>93</v>
      </c>
      <c r="B92" s="271"/>
      <c r="C92" s="272">
        <v>33498470</v>
      </c>
      <c r="D92" s="272">
        <v>33498470</v>
      </c>
      <c r="E92" s="269">
        <f>D92-C92</f>
        <v>0</v>
      </c>
    </row>
    <row r="93" spans="1:5" ht="24.95" customHeight="1" x14ac:dyDescent="0.25">
      <c r="A93" s="273" t="s">
        <v>95</v>
      </c>
      <c r="B93" s="273"/>
      <c r="C93" s="273"/>
      <c r="D93" s="273"/>
      <c r="E93" s="264"/>
    </row>
    <row r="94" spans="1:5" ht="24.95" customHeight="1" x14ac:dyDescent="0.25">
      <c r="A94" s="265" t="s">
        <v>1</v>
      </c>
      <c r="B94" s="265" t="s">
        <v>510</v>
      </c>
      <c r="C94" s="265" t="s">
        <v>2</v>
      </c>
      <c r="D94" s="265" t="s">
        <v>511</v>
      </c>
      <c r="E94" s="266" t="s">
        <v>512</v>
      </c>
    </row>
    <row r="95" spans="1:5" ht="24.95" customHeight="1" x14ac:dyDescent="0.25">
      <c r="A95" s="267" t="s">
        <v>578</v>
      </c>
      <c r="B95" s="267" t="s">
        <v>579</v>
      </c>
      <c r="C95" s="268">
        <v>6500000</v>
      </c>
      <c r="D95" s="268">
        <v>6500000</v>
      </c>
      <c r="E95" s="269">
        <f t="shared" ref="E95:E106" si="4">D95-C95</f>
        <v>0</v>
      </c>
    </row>
    <row r="96" spans="1:5" ht="24.95" customHeight="1" x14ac:dyDescent="0.25">
      <c r="A96" s="270" t="s">
        <v>525</v>
      </c>
      <c r="B96" s="271"/>
      <c r="C96" s="272">
        <v>6500000</v>
      </c>
      <c r="D96" s="272">
        <v>6500000</v>
      </c>
      <c r="E96" s="269">
        <f t="shared" si="4"/>
        <v>0</v>
      </c>
    </row>
    <row r="97" spans="1:5" ht="24.95" customHeight="1" x14ac:dyDescent="0.25">
      <c r="A97" s="267" t="s">
        <v>580</v>
      </c>
      <c r="B97" s="267" t="s">
        <v>581</v>
      </c>
      <c r="C97" s="268">
        <v>4900000</v>
      </c>
      <c r="D97" s="268">
        <v>4900000</v>
      </c>
      <c r="E97" s="269">
        <f t="shared" si="4"/>
        <v>0</v>
      </c>
    </row>
    <row r="98" spans="1:5" ht="24.95" customHeight="1" x14ac:dyDescent="0.25">
      <c r="A98" s="267" t="s">
        <v>11</v>
      </c>
      <c r="B98" s="267" t="s">
        <v>12</v>
      </c>
      <c r="C98" s="268">
        <v>540000</v>
      </c>
      <c r="D98" s="268">
        <v>540000</v>
      </c>
      <c r="E98" s="269">
        <f t="shared" si="4"/>
        <v>0</v>
      </c>
    </row>
    <row r="99" spans="1:5" ht="24.95" customHeight="1" x14ac:dyDescent="0.25">
      <c r="A99" s="267" t="s">
        <v>582</v>
      </c>
      <c r="B99" s="267" t="s">
        <v>583</v>
      </c>
      <c r="C99" s="268">
        <v>50000</v>
      </c>
      <c r="D99" s="268">
        <v>50000</v>
      </c>
      <c r="E99" s="269">
        <f t="shared" si="4"/>
        <v>0</v>
      </c>
    </row>
    <row r="100" spans="1:5" ht="24.95" customHeight="1" x14ac:dyDescent="0.25">
      <c r="A100" s="267" t="s">
        <v>584</v>
      </c>
      <c r="B100" s="267" t="s">
        <v>585</v>
      </c>
      <c r="C100" s="268">
        <v>200000</v>
      </c>
      <c r="D100" s="268">
        <v>200000</v>
      </c>
      <c r="E100" s="269">
        <f t="shared" si="4"/>
        <v>0</v>
      </c>
    </row>
    <row r="101" spans="1:5" ht="24.95" customHeight="1" x14ac:dyDescent="0.25">
      <c r="A101" s="267" t="s">
        <v>25</v>
      </c>
      <c r="B101" s="267" t="s">
        <v>534</v>
      </c>
      <c r="C101" s="268">
        <v>150000</v>
      </c>
      <c r="D101" s="268">
        <v>150000</v>
      </c>
      <c r="E101" s="269">
        <f t="shared" si="4"/>
        <v>0</v>
      </c>
    </row>
    <row r="102" spans="1:5" ht="24.95" customHeight="1" x14ac:dyDescent="0.25">
      <c r="A102" s="267" t="s">
        <v>27</v>
      </c>
      <c r="B102" s="267" t="s">
        <v>535</v>
      </c>
      <c r="C102" s="268">
        <v>900000</v>
      </c>
      <c r="D102" s="268">
        <v>900000</v>
      </c>
      <c r="E102" s="269">
        <f t="shared" si="4"/>
        <v>0</v>
      </c>
    </row>
    <row r="103" spans="1:5" ht="24.95" customHeight="1" x14ac:dyDescent="0.25">
      <c r="A103" s="267" t="s">
        <v>65</v>
      </c>
      <c r="B103" s="267" t="s">
        <v>549</v>
      </c>
      <c r="C103" s="268">
        <v>355000</v>
      </c>
      <c r="D103" s="268">
        <v>355000</v>
      </c>
      <c r="E103" s="269">
        <f t="shared" si="4"/>
        <v>0</v>
      </c>
    </row>
    <row r="104" spans="1:5" ht="24.95" customHeight="1" x14ac:dyDescent="0.25">
      <c r="A104" s="267" t="s">
        <v>89</v>
      </c>
      <c r="B104" s="267" t="s">
        <v>559</v>
      </c>
      <c r="C104" s="268">
        <v>400000</v>
      </c>
      <c r="D104" s="268">
        <v>400000</v>
      </c>
      <c r="E104" s="269">
        <f t="shared" si="4"/>
        <v>0</v>
      </c>
    </row>
    <row r="105" spans="1:5" ht="24.95" customHeight="1" x14ac:dyDescent="0.25">
      <c r="A105" s="267" t="s">
        <v>91</v>
      </c>
      <c r="B105" s="267" t="s">
        <v>560</v>
      </c>
      <c r="C105" s="268">
        <v>110000</v>
      </c>
      <c r="D105" s="268">
        <v>110000</v>
      </c>
      <c r="E105" s="269">
        <f t="shared" si="4"/>
        <v>0</v>
      </c>
    </row>
    <row r="106" spans="1:5" ht="24.95" customHeight="1" x14ac:dyDescent="0.25">
      <c r="A106" s="270" t="s">
        <v>93</v>
      </c>
      <c r="B106" s="271"/>
      <c r="C106" s="272">
        <v>7605000</v>
      </c>
      <c r="D106" s="272">
        <v>7605000</v>
      </c>
      <c r="E106" s="269">
        <f t="shared" si="4"/>
        <v>0</v>
      </c>
    </row>
    <row r="107" spans="1:5" ht="24.95" customHeight="1" x14ac:dyDescent="0.25">
      <c r="A107" s="273" t="s">
        <v>586</v>
      </c>
      <c r="B107" s="273"/>
      <c r="C107" s="273"/>
      <c r="D107" s="273"/>
      <c r="E107" s="264"/>
    </row>
    <row r="108" spans="1:5" ht="24.95" customHeight="1" x14ac:dyDescent="0.25">
      <c r="A108" s="265" t="s">
        <v>1</v>
      </c>
      <c r="B108" s="265" t="s">
        <v>510</v>
      </c>
      <c r="C108" s="265" t="s">
        <v>2</v>
      </c>
      <c r="D108" s="265" t="s">
        <v>511</v>
      </c>
      <c r="E108" s="266" t="s">
        <v>512</v>
      </c>
    </row>
    <row r="109" spans="1:5" ht="24.95" customHeight="1" x14ac:dyDescent="0.25">
      <c r="A109" s="267" t="s">
        <v>27</v>
      </c>
      <c r="B109" s="267" t="s">
        <v>535</v>
      </c>
      <c r="C109" s="268">
        <v>820000</v>
      </c>
      <c r="D109" s="268">
        <v>320000</v>
      </c>
      <c r="E109" s="269">
        <f t="shared" ref="E109:E114" si="5">D109-C109</f>
        <v>-500000</v>
      </c>
    </row>
    <row r="110" spans="1:5" ht="24.95" customHeight="1" x14ac:dyDescent="0.25">
      <c r="A110" s="267" t="s">
        <v>63</v>
      </c>
      <c r="B110" s="267" t="s">
        <v>548</v>
      </c>
      <c r="C110" s="268">
        <v>450000</v>
      </c>
      <c r="D110" s="268">
        <v>1763000</v>
      </c>
      <c r="E110" s="269">
        <f t="shared" si="5"/>
        <v>1313000</v>
      </c>
    </row>
    <row r="111" spans="1:5" ht="24.95" customHeight="1" x14ac:dyDescent="0.25">
      <c r="A111" s="267" t="s">
        <v>65</v>
      </c>
      <c r="B111" s="267" t="s">
        <v>549</v>
      </c>
      <c r="C111" s="268">
        <v>304000</v>
      </c>
      <c r="D111" s="268">
        <v>304000</v>
      </c>
      <c r="E111" s="269">
        <f t="shared" si="5"/>
        <v>0</v>
      </c>
    </row>
    <row r="112" spans="1:5" ht="24.95" customHeight="1" x14ac:dyDescent="0.25">
      <c r="A112" s="267" t="s">
        <v>587</v>
      </c>
      <c r="B112" s="267" t="s">
        <v>588</v>
      </c>
      <c r="C112" s="268">
        <v>2000000</v>
      </c>
      <c r="D112" s="268">
        <v>4095000</v>
      </c>
      <c r="E112" s="269">
        <f t="shared" si="5"/>
        <v>2095000</v>
      </c>
    </row>
    <row r="113" spans="1:5" ht="24.95" customHeight="1" x14ac:dyDescent="0.25">
      <c r="A113" s="267" t="s">
        <v>589</v>
      </c>
      <c r="B113" s="267" t="s">
        <v>590</v>
      </c>
      <c r="C113" s="268">
        <v>540000</v>
      </c>
      <c r="D113" s="268">
        <v>1105000</v>
      </c>
      <c r="E113" s="269">
        <f t="shared" si="5"/>
        <v>565000</v>
      </c>
    </row>
    <row r="114" spans="1:5" ht="24.95" customHeight="1" x14ac:dyDescent="0.25">
      <c r="A114" s="270" t="s">
        <v>93</v>
      </c>
      <c r="B114" s="271"/>
      <c r="C114" s="272">
        <v>4114000</v>
      </c>
      <c r="D114" s="272">
        <v>7587000</v>
      </c>
      <c r="E114" s="269">
        <f t="shared" si="5"/>
        <v>3473000</v>
      </c>
    </row>
    <row r="115" spans="1:5" ht="24.95" customHeight="1" x14ac:dyDescent="0.25">
      <c r="A115" s="273" t="s">
        <v>591</v>
      </c>
      <c r="B115" s="273"/>
      <c r="C115" s="273"/>
      <c r="D115" s="273"/>
      <c r="E115" s="264"/>
    </row>
    <row r="116" spans="1:5" ht="24.95" customHeight="1" x14ac:dyDescent="0.25">
      <c r="A116" s="265" t="s">
        <v>1</v>
      </c>
      <c r="B116" s="265" t="s">
        <v>510</v>
      </c>
      <c r="C116" s="265" t="s">
        <v>2</v>
      </c>
      <c r="D116" s="265" t="s">
        <v>511</v>
      </c>
      <c r="E116" s="266" t="s">
        <v>512</v>
      </c>
    </row>
    <row r="117" spans="1:5" ht="24.95" customHeight="1" x14ac:dyDescent="0.25">
      <c r="A117" s="267" t="s">
        <v>57</v>
      </c>
      <c r="B117" s="267" t="s">
        <v>546</v>
      </c>
      <c r="C117" s="268">
        <v>1000000</v>
      </c>
      <c r="D117" s="268">
        <v>1000000</v>
      </c>
      <c r="E117" s="269">
        <f>D117-C117</f>
        <v>0</v>
      </c>
    </row>
    <row r="118" spans="1:5" ht="24.95" customHeight="1" x14ac:dyDescent="0.25">
      <c r="A118" s="267" t="s">
        <v>65</v>
      </c>
      <c r="B118" s="267" t="s">
        <v>66</v>
      </c>
      <c r="C118" s="268">
        <v>270000</v>
      </c>
      <c r="D118" s="268">
        <v>270000</v>
      </c>
      <c r="E118" s="269">
        <f>D118-C118</f>
        <v>0</v>
      </c>
    </row>
    <row r="119" spans="1:5" ht="24.95" customHeight="1" x14ac:dyDescent="0.25">
      <c r="A119" s="270" t="s">
        <v>93</v>
      </c>
      <c r="B119" s="271"/>
      <c r="C119" s="272">
        <v>1270000</v>
      </c>
      <c r="D119" s="272">
        <v>1270000</v>
      </c>
      <c r="E119" s="269">
        <f>D119-C119</f>
        <v>0</v>
      </c>
    </row>
    <row r="120" spans="1:5" ht="24.95" customHeight="1" x14ac:dyDescent="0.25">
      <c r="A120" s="273" t="s">
        <v>592</v>
      </c>
      <c r="B120" s="273"/>
      <c r="C120" s="273"/>
      <c r="D120" s="273"/>
      <c r="E120" s="264"/>
    </row>
    <row r="121" spans="1:5" ht="24.95" customHeight="1" x14ac:dyDescent="0.25">
      <c r="A121" s="265" t="s">
        <v>1</v>
      </c>
      <c r="B121" s="265" t="s">
        <v>510</v>
      </c>
      <c r="C121" s="265" t="s">
        <v>2</v>
      </c>
      <c r="D121" s="265" t="s">
        <v>511</v>
      </c>
      <c r="E121" s="266" t="s">
        <v>512</v>
      </c>
    </row>
    <row r="122" spans="1:5" ht="24.95" customHeight="1" x14ac:dyDescent="0.25">
      <c r="A122" s="267" t="s">
        <v>513</v>
      </c>
      <c r="B122" s="267" t="s">
        <v>593</v>
      </c>
      <c r="C122" s="268">
        <v>3000000</v>
      </c>
      <c r="D122" s="268">
        <v>3000000</v>
      </c>
      <c r="E122" s="269">
        <f t="shared" ref="E122:E130" si="6">D122-C122</f>
        <v>0</v>
      </c>
    </row>
    <row r="123" spans="1:5" ht="24.95" customHeight="1" x14ac:dyDescent="0.25">
      <c r="A123" s="267" t="s">
        <v>594</v>
      </c>
      <c r="B123" s="267" t="s">
        <v>595</v>
      </c>
      <c r="C123" s="268">
        <v>200000</v>
      </c>
      <c r="D123" s="268">
        <v>200000</v>
      </c>
      <c r="E123" s="269">
        <f t="shared" si="6"/>
        <v>0</v>
      </c>
    </row>
    <row r="124" spans="1:5" ht="24.95" customHeight="1" x14ac:dyDescent="0.25">
      <c r="A124" s="270" t="s">
        <v>525</v>
      </c>
      <c r="B124" s="271"/>
      <c r="C124" s="272">
        <v>3200000</v>
      </c>
      <c r="D124" s="272">
        <v>3200000</v>
      </c>
      <c r="E124" s="269">
        <f t="shared" si="6"/>
        <v>0</v>
      </c>
    </row>
    <row r="125" spans="1:5" ht="24.95" customHeight="1" x14ac:dyDescent="0.25">
      <c r="A125" s="267" t="s">
        <v>63</v>
      </c>
      <c r="B125" s="267" t="s">
        <v>548</v>
      </c>
      <c r="C125" s="268">
        <v>100000</v>
      </c>
      <c r="D125" s="268">
        <v>100000</v>
      </c>
      <c r="E125" s="269">
        <f t="shared" si="6"/>
        <v>0</v>
      </c>
    </row>
    <row r="126" spans="1:5" ht="24.95" customHeight="1" x14ac:dyDescent="0.25">
      <c r="A126" s="267" t="s">
        <v>65</v>
      </c>
      <c r="B126" s="267" t="s">
        <v>549</v>
      </c>
      <c r="C126" s="268">
        <v>27000</v>
      </c>
      <c r="D126" s="268">
        <v>27000</v>
      </c>
      <c r="E126" s="269">
        <f t="shared" si="6"/>
        <v>0</v>
      </c>
    </row>
    <row r="127" spans="1:5" ht="24.95" customHeight="1" x14ac:dyDescent="0.25">
      <c r="A127" s="267" t="s">
        <v>587</v>
      </c>
      <c r="B127" s="267" t="s">
        <v>588</v>
      </c>
      <c r="C127" s="268">
        <v>2250000</v>
      </c>
      <c r="D127" s="268">
        <v>2250000</v>
      </c>
      <c r="E127" s="269">
        <f t="shared" si="6"/>
        <v>0</v>
      </c>
    </row>
    <row r="128" spans="1:5" ht="24.95" customHeight="1" x14ac:dyDescent="0.25">
      <c r="A128" s="267" t="s">
        <v>596</v>
      </c>
      <c r="B128" s="267" t="s">
        <v>597</v>
      </c>
      <c r="C128" s="268">
        <v>0</v>
      </c>
      <c r="D128" s="268">
        <v>0</v>
      </c>
      <c r="E128" s="269">
        <f t="shared" si="6"/>
        <v>0</v>
      </c>
    </row>
    <row r="129" spans="1:5" ht="24.95" customHeight="1" x14ac:dyDescent="0.25">
      <c r="A129" s="267" t="s">
        <v>589</v>
      </c>
      <c r="B129" s="267" t="s">
        <v>590</v>
      </c>
      <c r="C129" s="268">
        <v>623000</v>
      </c>
      <c r="D129" s="268">
        <v>623000</v>
      </c>
      <c r="E129" s="269">
        <f t="shared" si="6"/>
        <v>0</v>
      </c>
    </row>
    <row r="130" spans="1:5" ht="24.95" customHeight="1" x14ac:dyDescent="0.25">
      <c r="A130" s="270" t="s">
        <v>93</v>
      </c>
      <c r="B130" s="271"/>
      <c r="C130" s="272">
        <v>3000000</v>
      </c>
      <c r="D130" s="272">
        <v>3000000</v>
      </c>
      <c r="E130" s="269">
        <f t="shared" si="6"/>
        <v>0</v>
      </c>
    </row>
    <row r="131" spans="1:5" ht="24.95" customHeight="1" x14ac:dyDescent="0.25">
      <c r="A131" s="273" t="s">
        <v>598</v>
      </c>
      <c r="B131" s="273"/>
      <c r="C131" s="273"/>
      <c r="D131" s="273"/>
      <c r="E131" s="264"/>
    </row>
    <row r="132" spans="1:5" ht="24.95" customHeight="1" x14ac:dyDescent="0.25">
      <c r="A132" s="265" t="s">
        <v>1</v>
      </c>
      <c r="B132" s="265" t="s">
        <v>510</v>
      </c>
      <c r="C132" s="265" t="s">
        <v>2</v>
      </c>
      <c r="D132" s="265" t="s">
        <v>511</v>
      </c>
      <c r="E132" s="266" t="s">
        <v>512</v>
      </c>
    </row>
    <row r="133" spans="1:5" ht="24.95" customHeight="1" x14ac:dyDescent="0.25">
      <c r="A133" s="267" t="s">
        <v>39</v>
      </c>
      <c r="B133" s="267" t="s">
        <v>539</v>
      </c>
      <c r="C133" s="268">
        <v>1200000</v>
      </c>
      <c r="D133" s="268">
        <v>1200000</v>
      </c>
      <c r="E133" s="269">
        <f>D133-C133</f>
        <v>0</v>
      </c>
    </row>
    <row r="134" spans="1:5" ht="24.95" customHeight="1" x14ac:dyDescent="0.25">
      <c r="A134" s="267" t="s">
        <v>65</v>
      </c>
      <c r="B134" s="267" t="s">
        <v>549</v>
      </c>
      <c r="C134" s="268">
        <v>351000</v>
      </c>
      <c r="D134" s="268">
        <v>351000</v>
      </c>
      <c r="E134" s="269">
        <f>D134-C134</f>
        <v>0</v>
      </c>
    </row>
    <row r="135" spans="1:5" ht="24.95" customHeight="1" x14ac:dyDescent="0.25">
      <c r="A135" s="270" t="s">
        <v>93</v>
      </c>
      <c r="B135" s="271"/>
      <c r="C135" s="272">
        <v>1551000</v>
      </c>
      <c r="D135" s="272">
        <v>1551000</v>
      </c>
      <c r="E135" s="269">
        <f>D135-C135</f>
        <v>0</v>
      </c>
    </row>
    <row r="136" spans="1:5" ht="24.95" customHeight="1" x14ac:dyDescent="0.25">
      <c r="A136" s="273" t="s">
        <v>599</v>
      </c>
      <c r="B136" s="273"/>
      <c r="C136" s="273"/>
      <c r="D136" s="273"/>
      <c r="E136" s="264"/>
    </row>
    <row r="137" spans="1:5" ht="24.95" customHeight="1" x14ac:dyDescent="0.25">
      <c r="A137" s="265" t="s">
        <v>1</v>
      </c>
      <c r="B137" s="265" t="s">
        <v>510</v>
      </c>
      <c r="C137" s="265" t="s">
        <v>2</v>
      </c>
      <c r="D137" s="265" t="s">
        <v>511</v>
      </c>
      <c r="E137" s="266" t="s">
        <v>512</v>
      </c>
    </row>
    <row r="138" spans="1:5" ht="24.95" customHeight="1" x14ac:dyDescent="0.25">
      <c r="A138" s="267" t="s">
        <v>600</v>
      </c>
      <c r="B138" s="267" t="s">
        <v>601</v>
      </c>
      <c r="C138" s="268">
        <v>1932000</v>
      </c>
      <c r="D138" s="268">
        <v>1932000</v>
      </c>
      <c r="E138" s="269">
        <f t="shared" ref="E138:E160" si="7">D138-C138</f>
        <v>0</v>
      </c>
    </row>
    <row r="139" spans="1:5" ht="24.95" customHeight="1" x14ac:dyDescent="0.25">
      <c r="A139" s="267" t="s">
        <v>529</v>
      </c>
      <c r="B139" s="267" t="s">
        <v>530</v>
      </c>
      <c r="C139" s="268">
        <v>100000</v>
      </c>
      <c r="D139" s="268">
        <v>100000</v>
      </c>
      <c r="E139" s="269">
        <f t="shared" si="7"/>
        <v>0</v>
      </c>
    </row>
    <row r="140" spans="1:5" ht="24.95" customHeight="1" x14ac:dyDescent="0.25">
      <c r="A140" s="267" t="s">
        <v>11</v>
      </c>
      <c r="B140" s="267" t="s">
        <v>12</v>
      </c>
      <c r="C140" s="268">
        <v>426000</v>
      </c>
      <c r="D140" s="268">
        <v>426000</v>
      </c>
      <c r="E140" s="269">
        <f t="shared" si="7"/>
        <v>0</v>
      </c>
    </row>
    <row r="141" spans="1:5" ht="24.95" customHeight="1" x14ac:dyDescent="0.25">
      <c r="A141" s="267" t="s">
        <v>13</v>
      </c>
      <c r="B141" s="267" t="s">
        <v>14</v>
      </c>
      <c r="C141" s="268">
        <v>17000</v>
      </c>
      <c r="D141" s="268">
        <v>17000</v>
      </c>
      <c r="E141" s="269">
        <f t="shared" si="7"/>
        <v>0</v>
      </c>
    </row>
    <row r="142" spans="1:5" ht="24.95" customHeight="1" x14ac:dyDescent="0.25">
      <c r="A142" s="267" t="s">
        <v>17</v>
      </c>
      <c r="B142" s="267" t="s">
        <v>18</v>
      </c>
      <c r="C142" s="268">
        <v>18000</v>
      </c>
      <c r="D142" s="268">
        <v>18000</v>
      </c>
      <c r="E142" s="269">
        <f t="shared" si="7"/>
        <v>0</v>
      </c>
    </row>
    <row r="143" spans="1:5" ht="24.95" customHeight="1" x14ac:dyDescent="0.25">
      <c r="A143" s="267" t="s">
        <v>584</v>
      </c>
      <c r="B143" s="267" t="s">
        <v>585</v>
      </c>
      <c r="C143" s="268">
        <v>500000</v>
      </c>
      <c r="D143" s="268">
        <v>300000</v>
      </c>
      <c r="E143" s="269">
        <f t="shared" si="7"/>
        <v>-200000</v>
      </c>
    </row>
    <row r="144" spans="1:5" ht="24.95" customHeight="1" x14ac:dyDescent="0.25">
      <c r="A144" s="267" t="s">
        <v>25</v>
      </c>
      <c r="B144" s="267" t="s">
        <v>534</v>
      </c>
      <c r="C144" s="268">
        <v>20000</v>
      </c>
      <c r="D144" s="268">
        <v>20000</v>
      </c>
      <c r="E144" s="269">
        <f t="shared" si="7"/>
        <v>0</v>
      </c>
    </row>
    <row r="145" spans="1:5" ht="24.95" customHeight="1" x14ac:dyDescent="0.25">
      <c r="A145" s="267" t="s">
        <v>27</v>
      </c>
      <c r="B145" s="267" t="s">
        <v>535</v>
      </c>
      <c r="C145" s="268">
        <v>930000</v>
      </c>
      <c r="D145" s="268">
        <v>630000</v>
      </c>
      <c r="E145" s="269">
        <f t="shared" si="7"/>
        <v>-300000</v>
      </c>
    </row>
    <row r="146" spans="1:5" ht="24.95" customHeight="1" x14ac:dyDescent="0.25">
      <c r="A146" s="267" t="s">
        <v>37</v>
      </c>
      <c r="B146" s="267" t="s">
        <v>538</v>
      </c>
      <c r="C146" s="268">
        <v>25000</v>
      </c>
      <c r="D146" s="268">
        <v>25000</v>
      </c>
      <c r="E146" s="269">
        <f t="shared" si="7"/>
        <v>0</v>
      </c>
    </row>
    <row r="147" spans="1:5" ht="24.95" customHeight="1" x14ac:dyDescent="0.25">
      <c r="A147" s="267" t="s">
        <v>39</v>
      </c>
      <c r="B147" s="267" t="s">
        <v>539</v>
      </c>
      <c r="C147" s="268">
        <v>350000</v>
      </c>
      <c r="D147" s="268">
        <v>350000</v>
      </c>
      <c r="E147" s="269">
        <f t="shared" si="7"/>
        <v>0</v>
      </c>
    </row>
    <row r="148" spans="1:5" ht="24.95" customHeight="1" x14ac:dyDescent="0.25">
      <c r="A148" s="267" t="s">
        <v>43</v>
      </c>
      <c r="B148" s="267" t="s">
        <v>541</v>
      </c>
      <c r="C148" s="268">
        <v>50000</v>
      </c>
      <c r="D148" s="268">
        <v>50000</v>
      </c>
      <c r="E148" s="269">
        <f t="shared" si="7"/>
        <v>0</v>
      </c>
    </row>
    <row r="149" spans="1:5" ht="24.95" customHeight="1" x14ac:dyDescent="0.25">
      <c r="A149" s="267" t="s">
        <v>47</v>
      </c>
      <c r="B149" s="267" t="s">
        <v>543</v>
      </c>
      <c r="C149" s="268">
        <v>400000</v>
      </c>
      <c r="D149" s="268">
        <v>400000</v>
      </c>
      <c r="E149" s="269">
        <f t="shared" si="7"/>
        <v>0</v>
      </c>
    </row>
    <row r="150" spans="1:5" ht="24.95" customHeight="1" x14ac:dyDescent="0.25">
      <c r="A150" s="267" t="s">
        <v>51</v>
      </c>
      <c r="B150" s="267" t="s">
        <v>602</v>
      </c>
      <c r="C150" s="268">
        <v>100000</v>
      </c>
      <c r="D150" s="268">
        <v>100000</v>
      </c>
      <c r="E150" s="269">
        <f t="shared" si="7"/>
        <v>0</v>
      </c>
    </row>
    <row r="151" spans="1:5" ht="24.95" customHeight="1" x14ac:dyDescent="0.25">
      <c r="A151" s="267" t="s">
        <v>55</v>
      </c>
      <c r="B151" s="267" t="s">
        <v>56</v>
      </c>
      <c r="C151" s="268">
        <v>100000</v>
      </c>
      <c r="D151" s="268">
        <v>100000</v>
      </c>
      <c r="E151" s="269">
        <f t="shared" si="7"/>
        <v>0</v>
      </c>
    </row>
    <row r="152" spans="1:5" ht="24.95" customHeight="1" x14ac:dyDescent="0.25">
      <c r="A152" s="267" t="s">
        <v>57</v>
      </c>
      <c r="B152" s="267" t="s">
        <v>546</v>
      </c>
      <c r="C152" s="268">
        <v>20000</v>
      </c>
      <c r="D152" s="268">
        <v>20000</v>
      </c>
      <c r="E152" s="269">
        <f t="shared" si="7"/>
        <v>0</v>
      </c>
    </row>
    <row r="153" spans="1:5" ht="24.95" customHeight="1" x14ac:dyDescent="0.25">
      <c r="A153" s="267" t="s">
        <v>63</v>
      </c>
      <c r="B153" s="267" t="s">
        <v>548</v>
      </c>
      <c r="C153" s="268">
        <v>600000</v>
      </c>
      <c r="D153" s="268">
        <v>600000</v>
      </c>
      <c r="E153" s="269">
        <f t="shared" si="7"/>
        <v>0</v>
      </c>
    </row>
    <row r="154" spans="1:5" ht="24.95" customHeight="1" x14ac:dyDescent="0.25">
      <c r="A154" s="267" t="s">
        <v>65</v>
      </c>
      <c r="B154" s="267" t="s">
        <v>66</v>
      </c>
      <c r="C154" s="268">
        <v>815000</v>
      </c>
      <c r="D154" s="268">
        <v>680000</v>
      </c>
      <c r="E154" s="269">
        <f t="shared" si="7"/>
        <v>-135000</v>
      </c>
    </row>
    <row r="155" spans="1:5" ht="24.95" customHeight="1" x14ac:dyDescent="0.25">
      <c r="A155" s="267" t="s">
        <v>603</v>
      </c>
      <c r="B155" s="267" t="s">
        <v>604</v>
      </c>
      <c r="C155" s="268">
        <v>140000</v>
      </c>
      <c r="D155" s="268">
        <v>140000</v>
      </c>
      <c r="E155" s="269">
        <f t="shared" si="7"/>
        <v>0</v>
      </c>
    </row>
    <row r="156" spans="1:5" ht="24.95" customHeight="1" x14ac:dyDescent="0.25">
      <c r="A156" s="267" t="s">
        <v>89</v>
      </c>
      <c r="B156" s="267" t="s">
        <v>559</v>
      </c>
      <c r="C156" s="268">
        <v>400000</v>
      </c>
      <c r="D156" s="268">
        <v>400000</v>
      </c>
      <c r="E156" s="269">
        <f t="shared" si="7"/>
        <v>0</v>
      </c>
    </row>
    <row r="157" spans="1:5" ht="24.95" customHeight="1" x14ac:dyDescent="0.25">
      <c r="A157" s="267" t="s">
        <v>91</v>
      </c>
      <c r="B157" s="267" t="s">
        <v>560</v>
      </c>
      <c r="C157" s="268">
        <v>81000</v>
      </c>
      <c r="D157" s="268">
        <v>81000</v>
      </c>
      <c r="E157" s="269">
        <f t="shared" si="7"/>
        <v>0</v>
      </c>
    </row>
    <row r="158" spans="1:5" ht="24.95" customHeight="1" x14ac:dyDescent="0.25">
      <c r="A158" s="267" t="s">
        <v>605</v>
      </c>
      <c r="B158" s="267" t="s">
        <v>597</v>
      </c>
      <c r="C158" s="268">
        <v>800000</v>
      </c>
      <c r="D158" s="268">
        <v>800000</v>
      </c>
      <c r="E158" s="269">
        <f t="shared" si="7"/>
        <v>0</v>
      </c>
    </row>
    <row r="159" spans="1:5" ht="24.95" customHeight="1" x14ac:dyDescent="0.25">
      <c r="A159" s="267" t="s">
        <v>589</v>
      </c>
      <c r="B159" s="267" t="s">
        <v>590</v>
      </c>
      <c r="C159" s="268">
        <v>216000</v>
      </c>
      <c r="D159" s="268">
        <v>216000</v>
      </c>
      <c r="E159" s="269">
        <f t="shared" si="7"/>
        <v>0</v>
      </c>
    </row>
    <row r="160" spans="1:5" ht="24.95" customHeight="1" x14ac:dyDescent="0.25">
      <c r="A160" s="270" t="s">
        <v>93</v>
      </c>
      <c r="B160" s="271"/>
      <c r="C160" s="272">
        <v>8040000</v>
      </c>
      <c r="D160" s="272">
        <v>7405000</v>
      </c>
      <c r="E160" s="269">
        <f t="shared" si="7"/>
        <v>-635000</v>
      </c>
    </row>
    <row r="161" spans="1:5" ht="24.95" customHeight="1" x14ac:dyDescent="0.25">
      <c r="A161" s="273" t="s">
        <v>606</v>
      </c>
      <c r="B161" s="273"/>
      <c r="C161" s="273"/>
      <c r="D161" s="273"/>
      <c r="E161" s="264"/>
    </row>
    <row r="162" spans="1:5" ht="24.95" customHeight="1" x14ac:dyDescent="0.25">
      <c r="A162" s="265" t="s">
        <v>1</v>
      </c>
      <c r="B162" s="265" t="s">
        <v>510</v>
      </c>
      <c r="C162" s="265" t="s">
        <v>2</v>
      </c>
      <c r="D162" s="265" t="s">
        <v>511</v>
      </c>
      <c r="E162" s="266" t="s">
        <v>512</v>
      </c>
    </row>
    <row r="163" spans="1:5" ht="24.95" customHeight="1" x14ac:dyDescent="0.25">
      <c r="A163" s="267" t="s">
        <v>27</v>
      </c>
      <c r="B163" s="267" t="s">
        <v>535</v>
      </c>
      <c r="C163" s="268">
        <v>100000</v>
      </c>
      <c r="D163" s="268">
        <v>100000</v>
      </c>
      <c r="E163" s="269">
        <f t="shared" ref="E163:E172" si="8">D163-C163</f>
        <v>0</v>
      </c>
    </row>
    <row r="164" spans="1:5" ht="24.95" customHeight="1" x14ac:dyDescent="0.25">
      <c r="A164" s="267" t="s">
        <v>31</v>
      </c>
      <c r="B164" s="267" t="s">
        <v>537</v>
      </c>
      <c r="C164" s="268">
        <v>50000</v>
      </c>
      <c r="D164" s="268">
        <v>50000</v>
      </c>
      <c r="E164" s="269">
        <f t="shared" si="8"/>
        <v>0</v>
      </c>
    </row>
    <row r="165" spans="1:5" ht="24.95" customHeight="1" x14ac:dyDescent="0.25">
      <c r="A165" s="267" t="s">
        <v>39</v>
      </c>
      <c r="B165" s="267" t="s">
        <v>539</v>
      </c>
      <c r="C165" s="268">
        <v>120000</v>
      </c>
      <c r="D165" s="268">
        <v>120000</v>
      </c>
      <c r="E165" s="269">
        <f t="shared" si="8"/>
        <v>0</v>
      </c>
    </row>
    <row r="166" spans="1:5" ht="24.95" customHeight="1" x14ac:dyDescent="0.25">
      <c r="A166" s="267" t="s">
        <v>41</v>
      </c>
      <c r="B166" s="267" t="s">
        <v>540</v>
      </c>
      <c r="C166" s="268">
        <v>300000</v>
      </c>
      <c r="D166" s="268">
        <v>300000</v>
      </c>
      <c r="E166" s="269">
        <f t="shared" si="8"/>
        <v>0</v>
      </c>
    </row>
    <row r="167" spans="1:5" ht="24.95" customHeight="1" x14ac:dyDescent="0.25">
      <c r="A167" s="267" t="s">
        <v>43</v>
      </c>
      <c r="B167" s="267" t="s">
        <v>541</v>
      </c>
      <c r="C167" s="268">
        <v>50000</v>
      </c>
      <c r="D167" s="268">
        <v>50000</v>
      </c>
      <c r="E167" s="269">
        <f t="shared" si="8"/>
        <v>0</v>
      </c>
    </row>
    <row r="168" spans="1:5" ht="24.95" customHeight="1" x14ac:dyDescent="0.25">
      <c r="A168" s="267" t="s">
        <v>63</v>
      </c>
      <c r="B168" s="267" t="s">
        <v>548</v>
      </c>
      <c r="C168" s="268">
        <v>100000</v>
      </c>
      <c r="D168" s="268">
        <v>160000</v>
      </c>
      <c r="E168" s="269">
        <f t="shared" si="8"/>
        <v>60000</v>
      </c>
    </row>
    <row r="169" spans="1:5" ht="24.95" customHeight="1" x14ac:dyDescent="0.25">
      <c r="A169" s="267" t="s">
        <v>65</v>
      </c>
      <c r="B169" s="267" t="s">
        <v>66</v>
      </c>
      <c r="C169" s="268">
        <v>195000</v>
      </c>
      <c r="D169" s="268">
        <v>195000</v>
      </c>
      <c r="E169" s="269">
        <f t="shared" si="8"/>
        <v>0</v>
      </c>
    </row>
    <row r="170" spans="1:5" ht="24.95" customHeight="1" x14ac:dyDescent="0.25">
      <c r="A170" s="267" t="s">
        <v>89</v>
      </c>
      <c r="B170" s="267" t="s">
        <v>559</v>
      </c>
      <c r="C170" s="268">
        <v>0</v>
      </c>
      <c r="D170" s="268">
        <v>50000</v>
      </c>
      <c r="E170" s="269">
        <f t="shared" si="8"/>
        <v>50000</v>
      </c>
    </row>
    <row r="171" spans="1:5" ht="24.95" customHeight="1" x14ac:dyDescent="0.25">
      <c r="A171" s="267" t="s">
        <v>91</v>
      </c>
      <c r="B171" s="267" t="s">
        <v>560</v>
      </c>
      <c r="C171" s="268">
        <v>0</v>
      </c>
      <c r="D171" s="268">
        <v>13500</v>
      </c>
      <c r="E171" s="269">
        <f t="shared" si="8"/>
        <v>13500</v>
      </c>
    </row>
    <row r="172" spans="1:5" ht="24.95" customHeight="1" x14ac:dyDescent="0.25">
      <c r="A172" s="270" t="s">
        <v>93</v>
      </c>
      <c r="B172" s="271"/>
      <c r="C172" s="272">
        <v>915000</v>
      </c>
      <c r="D172" s="272">
        <v>1038500</v>
      </c>
      <c r="E172" s="269">
        <f t="shared" si="8"/>
        <v>123500</v>
      </c>
    </row>
    <row r="173" spans="1:5" ht="24.95" customHeight="1" x14ac:dyDescent="0.25">
      <c r="A173" s="273" t="s">
        <v>607</v>
      </c>
      <c r="B173" s="273"/>
      <c r="C173" s="273"/>
      <c r="D173" s="273"/>
      <c r="E173" s="264"/>
    </row>
    <row r="174" spans="1:5" ht="24.95" customHeight="1" x14ac:dyDescent="0.25">
      <c r="A174" s="265" t="s">
        <v>1</v>
      </c>
      <c r="B174" s="265" t="s">
        <v>510</v>
      </c>
      <c r="C174" s="265" t="s">
        <v>2</v>
      </c>
      <c r="D174" s="265" t="s">
        <v>511</v>
      </c>
      <c r="E174" s="266" t="s">
        <v>512</v>
      </c>
    </row>
    <row r="175" spans="1:5" ht="24.95" customHeight="1" x14ac:dyDescent="0.25">
      <c r="A175" s="267" t="s">
        <v>77</v>
      </c>
      <c r="B175" s="267" t="s">
        <v>78</v>
      </c>
      <c r="C175" s="268">
        <v>552450</v>
      </c>
      <c r="D175" s="268">
        <v>552450</v>
      </c>
      <c r="E175" s="269">
        <f>D175-C175</f>
        <v>0</v>
      </c>
    </row>
    <row r="176" spans="1:5" ht="24.95" customHeight="1" x14ac:dyDescent="0.25">
      <c r="A176" s="270" t="s">
        <v>93</v>
      </c>
      <c r="B176" s="271"/>
      <c r="C176" s="272">
        <v>552450</v>
      </c>
      <c r="D176" s="272">
        <v>552450</v>
      </c>
      <c r="E176" s="269">
        <f>D176-C176</f>
        <v>0</v>
      </c>
    </row>
    <row r="177" spans="1:5" ht="24.95" customHeight="1" x14ac:dyDescent="0.25">
      <c r="A177" s="273" t="s">
        <v>608</v>
      </c>
      <c r="B177" s="273"/>
      <c r="C177" s="273"/>
      <c r="D177" s="273"/>
      <c r="E177" s="264"/>
    </row>
    <row r="178" spans="1:5" ht="24.95" customHeight="1" x14ac:dyDescent="0.25">
      <c r="A178" s="265" t="s">
        <v>1</v>
      </c>
      <c r="B178" s="265" t="s">
        <v>510</v>
      </c>
      <c r="C178" s="265" t="s">
        <v>2</v>
      </c>
      <c r="D178" s="265" t="s">
        <v>511</v>
      </c>
      <c r="E178" s="266" t="s">
        <v>512</v>
      </c>
    </row>
    <row r="179" spans="1:5" ht="24.95" customHeight="1" x14ac:dyDescent="0.25">
      <c r="A179" s="267" t="s">
        <v>609</v>
      </c>
      <c r="B179" s="267" t="s">
        <v>610</v>
      </c>
      <c r="C179" s="268">
        <v>34800</v>
      </c>
      <c r="D179" s="268">
        <v>34800</v>
      </c>
      <c r="E179" s="269">
        <f>D179-C179</f>
        <v>0</v>
      </c>
    </row>
    <row r="180" spans="1:5" ht="24.95" customHeight="1" x14ac:dyDescent="0.25">
      <c r="A180" s="270" t="s">
        <v>525</v>
      </c>
      <c r="B180" s="271"/>
      <c r="C180" s="272">
        <v>34800</v>
      </c>
      <c r="D180" s="272">
        <v>34800</v>
      </c>
      <c r="E180" s="269">
        <f>D180-C180</f>
        <v>0</v>
      </c>
    </row>
    <row r="181" spans="1:5" ht="24.95" customHeight="1" x14ac:dyDescent="0.25">
      <c r="A181" s="267" t="s">
        <v>611</v>
      </c>
      <c r="B181" s="267" t="s">
        <v>612</v>
      </c>
      <c r="C181" s="268">
        <v>34800</v>
      </c>
      <c r="D181" s="268">
        <v>34800</v>
      </c>
      <c r="E181" s="269">
        <f>D181-C181</f>
        <v>0</v>
      </c>
    </row>
    <row r="182" spans="1:5" ht="24.95" customHeight="1" x14ac:dyDescent="0.25">
      <c r="A182" s="270" t="s">
        <v>93</v>
      </c>
      <c r="B182" s="271"/>
      <c r="C182" s="272">
        <v>34800</v>
      </c>
      <c r="D182" s="272">
        <v>34800</v>
      </c>
      <c r="E182" s="269">
        <f>D182-C182</f>
        <v>0</v>
      </c>
    </row>
    <row r="183" spans="1:5" ht="24.95" customHeight="1" x14ac:dyDescent="0.25">
      <c r="A183" s="273" t="s">
        <v>613</v>
      </c>
      <c r="B183" s="273"/>
      <c r="C183" s="273"/>
      <c r="D183" s="273"/>
      <c r="E183" s="264"/>
    </row>
    <row r="184" spans="1:5" ht="24.95" customHeight="1" x14ac:dyDescent="0.25">
      <c r="A184" s="265" t="s">
        <v>1</v>
      </c>
      <c r="B184" s="265" t="s">
        <v>510</v>
      </c>
      <c r="C184" s="265" t="s">
        <v>2</v>
      </c>
      <c r="D184" s="265" t="s">
        <v>511</v>
      </c>
      <c r="E184" s="266" t="s">
        <v>512</v>
      </c>
    </row>
    <row r="185" spans="1:5" ht="24.95" customHeight="1" x14ac:dyDescent="0.25">
      <c r="A185" s="267" t="s">
        <v>611</v>
      </c>
      <c r="B185" s="267" t="s">
        <v>614</v>
      </c>
      <c r="C185" s="268">
        <v>60000</v>
      </c>
      <c r="D185" s="268">
        <v>60000</v>
      </c>
      <c r="E185" s="269">
        <f>D185-C185</f>
        <v>0</v>
      </c>
    </row>
    <row r="186" spans="1:5" ht="24.95" customHeight="1" x14ac:dyDescent="0.25">
      <c r="A186" s="270" t="s">
        <v>93</v>
      </c>
      <c r="B186" s="271"/>
      <c r="C186" s="272">
        <v>60000</v>
      </c>
      <c r="D186" s="272">
        <v>60000</v>
      </c>
      <c r="E186" s="269">
        <f>D186-C186</f>
        <v>0</v>
      </c>
    </row>
    <row r="187" spans="1:5" ht="24.95" customHeight="1" x14ac:dyDescent="0.25">
      <c r="A187" s="273" t="s">
        <v>615</v>
      </c>
      <c r="B187" s="273"/>
      <c r="C187" s="273"/>
      <c r="D187" s="273"/>
      <c r="E187" s="264"/>
    </row>
    <row r="188" spans="1:5" ht="24.95" customHeight="1" x14ac:dyDescent="0.25">
      <c r="A188" s="265" t="s">
        <v>1</v>
      </c>
      <c r="B188" s="265" t="s">
        <v>510</v>
      </c>
      <c r="C188" s="265" t="s">
        <v>2</v>
      </c>
      <c r="D188" s="265" t="s">
        <v>511</v>
      </c>
      <c r="E188" s="266" t="s">
        <v>512</v>
      </c>
    </row>
    <row r="189" spans="1:5" ht="24.95" customHeight="1" x14ac:dyDescent="0.25">
      <c r="A189" s="267" t="s">
        <v>3</v>
      </c>
      <c r="B189" s="267" t="s">
        <v>526</v>
      </c>
      <c r="C189" s="268">
        <v>725000</v>
      </c>
      <c r="D189" s="268">
        <v>725000</v>
      </c>
      <c r="E189" s="269">
        <f t="shared" ref="E189:E197" si="9">D189-C189</f>
        <v>0</v>
      </c>
    </row>
    <row r="190" spans="1:5" ht="24.95" customHeight="1" x14ac:dyDescent="0.25">
      <c r="A190" s="267" t="s">
        <v>529</v>
      </c>
      <c r="B190" s="267" t="s">
        <v>530</v>
      </c>
      <c r="C190" s="268">
        <v>50000</v>
      </c>
      <c r="D190" s="268">
        <v>50000</v>
      </c>
      <c r="E190" s="269">
        <f t="shared" si="9"/>
        <v>0</v>
      </c>
    </row>
    <row r="191" spans="1:5" ht="24.95" customHeight="1" x14ac:dyDescent="0.25">
      <c r="A191" s="267" t="s">
        <v>11</v>
      </c>
      <c r="B191" s="267" t="s">
        <v>12</v>
      </c>
      <c r="C191" s="268">
        <v>160000</v>
      </c>
      <c r="D191" s="268">
        <v>160000</v>
      </c>
      <c r="E191" s="269">
        <f t="shared" si="9"/>
        <v>0</v>
      </c>
    </row>
    <row r="192" spans="1:5" ht="24.95" customHeight="1" x14ac:dyDescent="0.25">
      <c r="A192" s="267" t="s">
        <v>13</v>
      </c>
      <c r="B192" s="267" t="s">
        <v>14</v>
      </c>
      <c r="C192" s="268">
        <v>8400</v>
      </c>
      <c r="D192" s="268">
        <v>8400</v>
      </c>
      <c r="E192" s="269">
        <f t="shared" si="9"/>
        <v>0</v>
      </c>
    </row>
    <row r="193" spans="1:5" ht="24.95" customHeight="1" x14ac:dyDescent="0.25">
      <c r="A193" s="267" t="s">
        <v>17</v>
      </c>
      <c r="B193" s="267" t="s">
        <v>18</v>
      </c>
      <c r="C193" s="268">
        <v>9000</v>
      </c>
      <c r="D193" s="268">
        <v>9000</v>
      </c>
      <c r="E193" s="269">
        <f t="shared" si="9"/>
        <v>0</v>
      </c>
    </row>
    <row r="194" spans="1:5" ht="24.95" customHeight="1" x14ac:dyDescent="0.25">
      <c r="A194" s="267" t="s">
        <v>25</v>
      </c>
      <c r="B194" s="267" t="s">
        <v>534</v>
      </c>
      <c r="C194" s="268">
        <v>5000</v>
      </c>
      <c r="D194" s="268">
        <v>5000</v>
      </c>
      <c r="E194" s="269">
        <f t="shared" si="9"/>
        <v>0</v>
      </c>
    </row>
    <row r="195" spans="1:5" ht="24.95" customHeight="1" x14ac:dyDescent="0.25">
      <c r="A195" s="267" t="s">
        <v>63</v>
      </c>
      <c r="B195" s="267" t="s">
        <v>548</v>
      </c>
      <c r="C195" s="268">
        <v>50000</v>
      </c>
      <c r="D195" s="268">
        <v>50000</v>
      </c>
      <c r="E195" s="269">
        <f t="shared" si="9"/>
        <v>0</v>
      </c>
    </row>
    <row r="196" spans="1:5" ht="24.95" customHeight="1" x14ac:dyDescent="0.25">
      <c r="A196" s="267" t="s">
        <v>65</v>
      </c>
      <c r="B196" s="267" t="s">
        <v>549</v>
      </c>
      <c r="C196" s="268">
        <v>15000</v>
      </c>
      <c r="D196" s="268">
        <v>15000</v>
      </c>
      <c r="E196" s="269">
        <f t="shared" si="9"/>
        <v>0</v>
      </c>
    </row>
    <row r="197" spans="1:5" ht="24.95" customHeight="1" x14ac:dyDescent="0.25">
      <c r="A197" s="270" t="s">
        <v>93</v>
      </c>
      <c r="B197" s="271"/>
      <c r="C197" s="272">
        <v>1022400</v>
      </c>
      <c r="D197" s="272">
        <v>1022400</v>
      </c>
      <c r="E197" s="269">
        <f t="shared" si="9"/>
        <v>0</v>
      </c>
    </row>
    <row r="198" spans="1:5" ht="24.95" customHeight="1" x14ac:dyDescent="0.25">
      <c r="A198" s="273" t="s">
        <v>616</v>
      </c>
      <c r="B198" s="273"/>
      <c r="C198" s="273"/>
      <c r="D198" s="273"/>
      <c r="E198" s="264"/>
    </row>
    <row r="199" spans="1:5" ht="24.95" customHeight="1" x14ac:dyDescent="0.25">
      <c r="A199" s="265" t="s">
        <v>1</v>
      </c>
      <c r="B199" s="265" t="s">
        <v>510</v>
      </c>
      <c r="C199" s="265" t="s">
        <v>2</v>
      </c>
      <c r="D199" s="265" t="s">
        <v>511</v>
      </c>
      <c r="E199" s="266" t="s">
        <v>512</v>
      </c>
    </row>
    <row r="200" spans="1:5" ht="24.95" customHeight="1" x14ac:dyDescent="0.25">
      <c r="A200" s="267" t="s">
        <v>584</v>
      </c>
      <c r="B200" s="267" t="s">
        <v>585</v>
      </c>
      <c r="C200" s="268">
        <v>20000</v>
      </c>
      <c r="D200" s="268">
        <v>20000</v>
      </c>
      <c r="E200" s="269">
        <f>D200-C200</f>
        <v>0</v>
      </c>
    </row>
    <row r="201" spans="1:5" ht="24.95" customHeight="1" x14ac:dyDescent="0.25">
      <c r="A201" s="267" t="s">
        <v>65</v>
      </c>
      <c r="B201" s="267" t="s">
        <v>549</v>
      </c>
      <c r="C201" s="268">
        <v>6000</v>
      </c>
      <c r="D201" s="268">
        <v>6000</v>
      </c>
      <c r="E201" s="269">
        <f>D201-C201</f>
        <v>0</v>
      </c>
    </row>
    <row r="202" spans="1:5" ht="24.95" customHeight="1" x14ac:dyDescent="0.25">
      <c r="A202" s="267" t="s">
        <v>81</v>
      </c>
      <c r="B202" s="267" t="s">
        <v>82</v>
      </c>
      <c r="C202" s="268">
        <v>3700000</v>
      </c>
      <c r="D202" s="268">
        <v>3700000</v>
      </c>
      <c r="E202" s="269">
        <f>D202-C202</f>
        <v>0</v>
      </c>
    </row>
    <row r="203" spans="1:5" ht="24.95" customHeight="1" x14ac:dyDescent="0.25">
      <c r="A203" s="270" t="s">
        <v>93</v>
      </c>
      <c r="B203" s="271"/>
      <c r="C203" s="272">
        <v>3726000</v>
      </c>
      <c r="D203" s="272">
        <v>3726000</v>
      </c>
      <c r="E203" s="269">
        <f>D203-C203</f>
        <v>0</v>
      </c>
    </row>
    <row r="204" spans="1:5" ht="24.95" customHeight="1" x14ac:dyDescent="0.25">
      <c r="A204" s="273" t="s">
        <v>617</v>
      </c>
      <c r="B204" s="273"/>
      <c r="C204" s="273"/>
      <c r="D204" s="273"/>
      <c r="E204" s="264"/>
    </row>
    <row r="205" spans="1:5" ht="24.95" customHeight="1" x14ac:dyDescent="0.25">
      <c r="A205" s="265" t="s">
        <v>1</v>
      </c>
      <c r="B205" s="265" t="s">
        <v>510</v>
      </c>
      <c r="C205" s="265" t="s">
        <v>2</v>
      </c>
      <c r="D205" s="265" t="s">
        <v>511</v>
      </c>
      <c r="E205" s="266" t="s">
        <v>512</v>
      </c>
    </row>
    <row r="206" spans="1:5" ht="24.95" customHeight="1" x14ac:dyDescent="0.25">
      <c r="A206" s="267" t="s">
        <v>3</v>
      </c>
      <c r="B206" s="267" t="s">
        <v>526</v>
      </c>
      <c r="C206" s="268">
        <v>890000</v>
      </c>
      <c r="D206" s="268">
        <v>890000</v>
      </c>
      <c r="E206" s="269">
        <f t="shared" ref="E206:E214" si="10">D206-C206</f>
        <v>0</v>
      </c>
    </row>
    <row r="207" spans="1:5" ht="24.95" customHeight="1" x14ac:dyDescent="0.25">
      <c r="A207" s="267" t="s">
        <v>529</v>
      </c>
      <c r="B207" s="267" t="s">
        <v>530</v>
      </c>
      <c r="C207" s="268">
        <v>50000</v>
      </c>
      <c r="D207" s="268">
        <v>50000</v>
      </c>
      <c r="E207" s="269">
        <f t="shared" si="10"/>
        <v>0</v>
      </c>
    </row>
    <row r="208" spans="1:5" ht="24.95" customHeight="1" x14ac:dyDescent="0.25">
      <c r="A208" s="267" t="s">
        <v>11</v>
      </c>
      <c r="B208" s="267" t="s">
        <v>12</v>
      </c>
      <c r="C208" s="268">
        <v>196000</v>
      </c>
      <c r="D208" s="268">
        <v>196000</v>
      </c>
      <c r="E208" s="269">
        <f t="shared" si="10"/>
        <v>0</v>
      </c>
    </row>
    <row r="209" spans="1:5" ht="24.95" customHeight="1" x14ac:dyDescent="0.25">
      <c r="A209" s="267" t="s">
        <v>13</v>
      </c>
      <c r="B209" s="267" t="s">
        <v>14</v>
      </c>
      <c r="C209" s="268">
        <v>8400</v>
      </c>
      <c r="D209" s="268">
        <v>8400</v>
      </c>
      <c r="E209" s="269">
        <f t="shared" si="10"/>
        <v>0</v>
      </c>
    </row>
    <row r="210" spans="1:5" ht="24.95" customHeight="1" x14ac:dyDescent="0.25">
      <c r="A210" s="267" t="s">
        <v>17</v>
      </c>
      <c r="B210" s="267" t="s">
        <v>18</v>
      </c>
      <c r="C210" s="268">
        <v>8900</v>
      </c>
      <c r="D210" s="268">
        <v>8900</v>
      </c>
      <c r="E210" s="269">
        <f t="shared" si="10"/>
        <v>0</v>
      </c>
    </row>
    <row r="211" spans="1:5" ht="24.95" customHeight="1" x14ac:dyDescent="0.25">
      <c r="A211" s="267" t="s">
        <v>25</v>
      </c>
      <c r="B211" s="267" t="s">
        <v>534</v>
      </c>
      <c r="C211" s="268">
        <v>5000</v>
      </c>
      <c r="D211" s="268">
        <v>5000</v>
      </c>
      <c r="E211" s="269">
        <f t="shared" si="10"/>
        <v>0</v>
      </c>
    </row>
    <row r="212" spans="1:5" ht="24.95" customHeight="1" x14ac:dyDescent="0.25">
      <c r="A212" s="267" t="s">
        <v>27</v>
      </c>
      <c r="B212" s="267" t="s">
        <v>535</v>
      </c>
      <c r="C212" s="268">
        <v>10000</v>
      </c>
      <c r="D212" s="268">
        <v>10000</v>
      </c>
      <c r="E212" s="269">
        <f t="shared" si="10"/>
        <v>0</v>
      </c>
    </row>
    <row r="213" spans="1:5" ht="24.95" customHeight="1" x14ac:dyDescent="0.25">
      <c r="A213" s="267" t="s">
        <v>65</v>
      </c>
      <c r="B213" s="267" t="s">
        <v>549</v>
      </c>
      <c r="C213" s="268">
        <v>5000</v>
      </c>
      <c r="D213" s="268">
        <v>5000</v>
      </c>
      <c r="E213" s="269">
        <f t="shared" si="10"/>
        <v>0</v>
      </c>
    </row>
    <row r="214" spans="1:5" ht="24.95" customHeight="1" x14ac:dyDescent="0.25">
      <c r="A214" s="270" t="s">
        <v>93</v>
      </c>
      <c r="B214" s="271"/>
      <c r="C214" s="272">
        <v>1173300</v>
      </c>
      <c r="D214" s="272">
        <v>1173300</v>
      </c>
      <c r="E214" s="269">
        <f t="shared" si="10"/>
        <v>0</v>
      </c>
    </row>
    <row r="215" spans="1:5" ht="24.95" customHeight="1" x14ac:dyDescent="0.25">
      <c r="A215" s="273" t="s">
        <v>618</v>
      </c>
      <c r="B215" s="273"/>
      <c r="C215" s="273"/>
      <c r="D215" s="273"/>
      <c r="E215" s="264"/>
    </row>
    <row r="216" spans="1:5" ht="24.95" customHeight="1" x14ac:dyDescent="0.25">
      <c r="A216" s="265" t="s">
        <v>1</v>
      </c>
      <c r="B216" s="265" t="s">
        <v>510</v>
      </c>
      <c r="C216" s="265" t="s">
        <v>2</v>
      </c>
      <c r="D216" s="265" t="s">
        <v>511</v>
      </c>
      <c r="E216" s="266" t="s">
        <v>512</v>
      </c>
    </row>
    <row r="217" spans="1:5" ht="24.95" customHeight="1" x14ac:dyDescent="0.25">
      <c r="A217" s="267" t="s">
        <v>3</v>
      </c>
      <c r="B217" s="267" t="s">
        <v>526</v>
      </c>
      <c r="C217" s="268">
        <v>890000</v>
      </c>
      <c r="D217" s="268">
        <v>890000</v>
      </c>
      <c r="E217" s="269">
        <f t="shared" ref="E217:E239" si="11">D217-C217</f>
        <v>0</v>
      </c>
    </row>
    <row r="218" spans="1:5" ht="24.95" customHeight="1" x14ac:dyDescent="0.25">
      <c r="A218" s="267" t="s">
        <v>529</v>
      </c>
      <c r="B218" s="267" t="s">
        <v>530</v>
      </c>
      <c r="C218" s="268">
        <v>50000</v>
      </c>
      <c r="D218" s="268">
        <v>50000</v>
      </c>
      <c r="E218" s="269">
        <f t="shared" si="11"/>
        <v>0</v>
      </c>
    </row>
    <row r="219" spans="1:5" ht="24.95" customHeight="1" x14ac:dyDescent="0.25">
      <c r="A219" s="267" t="s">
        <v>11</v>
      </c>
      <c r="B219" s="267" t="s">
        <v>12</v>
      </c>
      <c r="C219" s="268">
        <v>196000</v>
      </c>
      <c r="D219" s="268">
        <v>196000</v>
      </c>
      <c r="E219" s="269">
        <f t="shared" si="11"/>
        <v>0</v>
      </c>
    </row>
    <row r="220" spans="1:5" ht="24.95" customHeight="1" x14ac:dyDescent="0.25">
      <c r="A220" s="267" t="s">
        <v>13</v>
      </c>
      <c r="B220" s="267" t="s">
        <v>14</v>
      </c>
      <c r="C220" s="268">
        <v>8400</v>
      </c>
      <c r="D220" s="268">
        <v>8400</v>
      </c>
      <c r="E220" s="269">
        <f t="shared" si="11"/>
        <v>0</v>
      </c>
    </row>
    <row r="221" spans="1:5" ht="24.95" customHeight="1" x14ac:dyDescent="0.25">
      <c r="A221" s="267" t="s">
        <v>17</v>
      </c>
      <c r="B221" s="267" t="s">
        <v>18</v>
      </c>
      <c r="C221" s="268">
        <v>8900</v>
      </c>
      <c r="D221" s="268">
        <v>8900</v>
      </c>
      <c r="E221" s="269">
        <f t="shared" si="11"/>
        <v>0</v>
      </c>
    </row>
    <row r="222" spans="1:5" ht="24.95" customHeight="1" x14ac:dyDescent="0.25">
      <c r="A222" s="267" t="s">
        <v>619</v>
      </c>
      <c r="B222" s="267" t="s">
        <v>620</v>
      </c>
      <c r="C222" s="268">
        <v>100000</v>
      </c>
      <c r="D222" s="268">
        <v>100000</v>
      </c>
      <c r="E222" s="269">
        <f t="shared" si="11"/>
        <v>0</v>
      </c>
    </row>
    <row r="223" spans="1:5" ht="24.95" customHeight="1" x14ac:dyDescent="0.25">
      <c r="A223" s="267" t="s">
        <v>23</v>
      </c>
      <c r="B223" s="267" t="s">
        <v>533</v>
      </c>
      <c r="C223" s="268">
        <v>20000</v>
      </c>
      <c r="D223" s="268">
        <v>20000</v>
      </c>
      <c r="E223" s="269">
        <f t="shared" si="11"/>
        <v>0</v>
      </c>
    </row>
    <row r="224" spans="1:5" ht="24.95" customHeight="1" x14ac:dyDescent="0.25">
      <c r="A224" s="267" t="s">
        <v>25</v>
      </c>
      <c r="B224" s="267" t="s">
        <v>534</v>
      </c>
      <c r="C224" s="268">
        <v>5000</v>
      </c>
      <c r="D224" s="268">
        <v>5000</v>
      </c>
      <c r="E224" s="269">
        <f t="shared" si="11"/>
        <v>0</v>
      </c>
    </row>
    <row r="225" spans="1:5" ht="24.95" customHeight="1" x14ac:dyDescent="0.25">
      <c r="A225" s="267" t="s">
        <v>27</v>
      </c>
      <c r="B225" s="267" t="s">
        <v>535</v>
      </c>
      <c r="C225" s="268">
        <v>800000</v>
      </c>
      <c r="D225" s="268">
        <v>660000</v>
      </c>
      <c r="E225" s="269">
        <f t="shared" si="11"/>
        <v>-140000</v>
      </c>
    </row>
    <row r="226" spans="1:5" ht="24.95" customHeight="1" x14ac:dyDescent="0.25">
      <c r="A226" s="267" t="s">
        <v>31</v>
      </c>
      <c r="B226" s="267" t="s">
        <v>537</v>
      </c>
      <c r="C226" s="268">
        <v>10000</v>
      </c>
      <c r="D226" s="268">
        <v>10000</v>
      </c>
      <c r="E226" s="269">
        <f t="shared" si="11"/>
        <v>0</v>
      </c>
    </row>
    <row r="227" spans="1:5" ht="24.95" customHeight="1" x14ac:dyDescent="0.25">
      <c r="A227" s="267" t="s">
        <v>37</v>
      </c>
      <c r="B227" s="267" t="s">
        <v>538</v>
      </c>
      <c r="C227" s="268">
        <v>70000</v>
      </c>
      <c r="D227" s="268">
        <v>70000</v>
      </c>
      <c r="E227" s="269">
        <f t="shared" si="11"/>
        <v>0</v>
      </c>
    </row>
    <row r="228" spans="1:5" ht="24.95" customHeight="1" x14ac:dyDescent="0.25">
      <c r="A228" s="267" t="s">
        <v>39</v>
      </c>
      <c r="B228" s="267" t="s">
        <v>539</v>
      </c>
      <c r="C228" s="268">
        <v>10000</v>
      </c>
      <c r="D228" s="268">
        <v>10000</v>
      </c>
      <c r="E228" s="269">
        <f t="shared" si="11"/>
        <v>0</v>
      </c>
    </row>
    <row r="229" spans="1:5" ht="24.95" customHeight="1" x14ac:dyDescent="0.25">
      <c r="A229" s="267" t="s">
        <v>41</v>
      </c>
      <c r="B229" s="267" t="s">
        <v>540</v>
      </c>
      <c r="C229" s="268">
        <v>250000</v>
      </c>
      <c r="D229" s="268">
        <v>250000</v>
      </c>
      <c r="E229" s="269">
        <f t="shared" si="11"/>
        <v>0</v>
      </c>
    </row>
    <row r="230" spans="1:5" ht="24.95" customHeight="1" x14ac:dyDescent="0.25">
      <c r="A230" s="267" t="s">
        <v>45</v>
      </c>
      <c r="B230" s="267" t="s">
        <v>542</v>
      </c>
      <c r="C230" s="268">
        <v>50000</v>
      </c>
      <c r="D230" s="268">
        <v>50000</v>
      </c>
      <c r="E230" s="269">
        <f t="shared" si="11"/>
        <v>0</v>
      </c>
    </row>
    <row r="231" spans="1:5" ht="24.95" customHeight="1" x14ac:dyDescent="0.25">
      <c r="A231" s="267" t="s">
        <v>57</v>
      </c>
      <c r="B231" s="267" t="s">
        <v>546</v>
      </c>
      <c r="C231" s="268">
        <v>0</v>
      </c>
      <c r="D231" s="268">
        <v>10000</v>
      </c>
      <c r="E231" s="269">
        <f t="shared" si="11"/>
        <v>10000</v>
      </c>
    </row>
    <row r="232" spans="1:5" ht="24.95" customHeight="1" x14ac:dyDescent="0.25">
      <c r="A232" s="267" t="s">
        <v>63</v>
      </c>
      <c r="B232" s="267" t="s">
        <v>548</v>
      </c>
      <c r="C232" s="268">
        <v>500000</v>
      </c>
      <c r="D232" s="268">
        <v>490000</v>
      </c>
      <c r="E232" s="269">
        <f t="shared" si="11"/>
        <v>-10000</v>
      </c>
    </row>
    <row r="233" spans="1:5" ht="24.95" customHeight="1" x14ac:dyDescent="0.25">
      <c r="A233" s="267" t="s">
        <v>65</v>
      </c>
      <c r="B233" s="267" t="s">
        <v>66</v>
      </c>
      <c r="C233" s="268">
        <v>500000</v>
      </c>
      <c r="D233" s="268">
        <v>462000</v>
      </c>
      <c r="E233" s="269">
        <f t="shared" si="11"/>
        <v>-38000</v>
      </c>
    </row>
    <row r="234" spans="1:5" ht="24.95" customHeight="1" x14ac:dyDescent="0.25">
      <c r="A234" s="267" t="s">
        <v>71</v>
      </c>
      <c r="B234" s="267" t="s">
        <v>553</v>
      </c>
      <c r="C234" s="268">
        <v>200000</v>
      </c>
      <c r="D234" s="268">
        <v>200000</v>
      </c>
      <c r="E234" s="269">
        <f t="shared" si="11"/>
        <v>0</v>
      </c>
    </row>
    <row r="235" spans="1:5" ht="24.95" customHeight="1" x14ac:dyDescent="0.25">
      <c r="A235" s="267" t="s">
        <v>89</v>
      </c>
      <c r="B235" s="267" t="s">
        <v>559</v>
      </c>
      <c r="C235" s="268">
        <v>2000000</v>
      </c>
      <c r="D235" s="268">
        <v>1000000</v>
      </c>
      <c r="E235" s="269">
        <f t="shared" si="11"/>
        <v>-1000000</v>
      </c>
    </row>
    <row r="236" spans="1:5" ht="24.95" customHeight="1" x14ac:dyDescent="0.25">
      <c r="A236" s="267" t="s">
        <v>91</v>
      </c>
      <c r="B236" s="267" t="s">
        <v>92</v>
      </c>
      <c r="C236" s="268">
        <v>540000</v>
      </c>
      <c r="D236" s="268">
        <v>270000</v>
      </c>
      <c r="E236" s="269">
        <f t="shared" si="11"/>
        <v>-270000</v>
      </c>
    </row>
    <row r="237" spans="1:5" ht="24.95" customHeight="1" x14ac:dyDescent="0.25">
      <c r="A237" s="267" t="s">
        <v>587</v>
      </c>
      <c r="B237" s="267" t="s">
        <v>588</v>
      </c>
      <c r="C237" s="268">
        <v>210000</v>
      </c>
      <c r="D237" s="268">
        <v>210000</v>
      </c>
      <c r="E237" s="269">
        <f t="shared" si="11"/>
        <v>0</v>
      </c>
    </row>
    <row r="238" spans="1:5" ht="24.95" customHeight="1" x14ac:dyDescent="0.25">
      <c r="A238" s="267" t="s">
        <v>589</v>
      </c>
      <c r="B238" s="267" t="s">
        <v>590</v>
      </c>
      <c r="C238" s="268">
        <v>60000</v>
      </c>
      <c r="D238" s="268">
        <v>60000</v>
      </c>
      <c r="E238" s="269">
        <f t="shared" si="11"/>
        <v>0</v>
      </c>
    </row>
    <row r="239" spans="1:5" ht="24.95" customHeight="1" x14ac:dyDescent="0.25">
      <c r="A239" s="270" t="s">
        <v>93</v>
      </c>
      <c r="B239" s="271"/>
      <c r="C239" s="272">
        <v>6478300</v>
      </c>
      <c r="D239" s="272">
        <v>5030300</v>
      </c>
      <c r="E239" s="269">
        <f t="shared" si="11"/>
        <v>-1448000</v>
      </c>
    </row>
    <row r="240" spans="1:5" ht="24.95" customHeight="1" x14ac:dyDescent="0.25">
      <c r="A240" s="273" t="s">
        <v>621</v>
      </c>
      <c r="B240" s="273"/>
      <c r="C240" s="273"/>
      <c r="D240" s="273"/>
      <c r="E240" s="264"/>
    </row>
    <row r="241" spans="1:5" ht="24.95" customHeight="1" x14ac:dyDescent="0.25">
      <c r="A241" s="265" t="s">
        <v>1</v>
      </c>
      <c r="B241" s="265" t="s">
        <v>510</v>
      </c>
      <c r="C241" s="265" t="s">
        <v>2</v>
      </c>
      <c r="D241" s="265" t="s">
        <v>511</v>
      </c>
      <c r="E241" s="266" t="s">
        <v>512</v>
      </c>
    </row>
    <row r="242" spans="1:5" ht="24.95" customHeight="1" x14ac:dyDescent="0.25">
      <c r="A242" s="267" t="s">
        <v>81</v>
      </c>
      <c r="B242" s="267" t="s">
        <v>82</v>
      </c>
      <c r="C242" s="268">
        <v>2520000</v>
      </c>
      <c r="D242" s="268">
        <v>2520000</v>
      </c>
      <c r="E242" s="269">
        <f>D242-C242</f>
        <v>0</v>
      </c>
    </row>
    <row r="243" spans="1:5" ht="24.95" customHeight="1" x14ac:dyDescent="0.25">
      <c r="A243" s="270" t="s">
        <v>93</v>
      </c>
      <c r="B243" s="271"/>
      <c r="C243" s="272">
        <v>2520000</v>
      </c>
      <c r="D243" s="272">
        <v>2520000</v>
      </c>
      <c r="E243" s="269">
        <f>D243-C243</f>
        <v>0</v>
      </c>
    </row>
    <row r="244" spans="1:5" ht="24.95" customHeight="1" x14ac:dyDescent="0.25">
      <c r="A244" s="274" t="s">
        <v>622</v>
      </c>
      <c r="B244" s="274"/>
      <c r="C244" s="274"/>
      <c r="D244" s="274"/>
      <c r="E244" s="264"/>
    </row>
    <row r="245" spans="1:5" ht="24.95" customHeight="1" x14ac:dyDescent="0.25">
      <c r="A245" s="265" t="s">
        <v>1</v>
      </c>
      <c r="B245" s="265" t="s">
        <v>510</v>
      </c>
      <c r="C245" s="265" t="s">
        <v>2</v>
      </c>
      <c r="D245" s="265" t="s">
        <v>511</v>
      </c>
      <c r="E245" s="266" t="s">
        <v>512</v>
      </c>
    </row>
    <row r="246" spans="1:5" ht="24.95" customHeight="1" x14ac:dyDescent="0.25">
      <c r="A246" s="267" t="s">
        <v>27</v>
      </c>
      <c r="B246" s="267" t="s">
        <v>535</v>
      </c>
      <c r="C246" s="268">
        <v>200000</v>
      </c>
      <c r="D246" s="268">
        <v>200000</v>
      </c>
      <c r="E246" s="269">
        <f t="shared" ref="E246:E260" si="12">D246-C246</f>
        <v>0</v>
      </c>
    </row>
    <row r="247" spans="1:5" ht="24.95" customHeight="1" x14ac:dyDescent="0.25">
      <c r="A247" s="267" t="s">
        <v>39</v>
      </c>
      <c r="B247" s="267" t="s">
        <v>539</v>
      </c>
      <c r="C247" s="268">
        <v>250000</v>
      </c>
      <c r="D247" s="268">
        <v>250000</v>
      </c>
      <c r="E247" s="269">
        <f t="shared" si="12"/>
        <v>0</v>
      </c>
    </row>
    <row r="248" spans="1:5" ht="24.95" customHeight="1" x14ac:dyDescent="0.25">
      <c r="A248" s="267" t="s">
        <v>41</v>
      </c>
      <c r="B248" s="267" t="s">
        <v>540</v>
      </c>
      <c r="C248" s="268">
        <v>700000</v>
      </c>
      <c r="D248" s="268">
        <v>700000</v>
      </c>
      <c r="E248" s="269">
        <f t="shared" si="12"/>
        <v>0</v>
      </c>
    </row>
    <row r="249" spans="1:5" ht="24.95" customHeight="1" x14ac:dyDescent="0.25">
      <c r="A249" s="267" t="s">
        <v>43</v>
      </c>
      <c r="B249" s="267" t="s">
        <v>541</v>
      </c>
      <c r="C249" s="268">
        <v>200000</v>
      </c>
      <c r="D249" s="268">
        <v>200000</v>
      </c>
      <c r="E249" s="269">
        <f t="shared" si="12"/>
        <v>0</v>
      </c>
    </row>
    <row r="250" spans="1:5" ht="24.95" customHeight="1" x14ac:dyDescent="0.25">
      <c r="A250" s="267" t="s">
        <v>45</v>
      </c>
      <c r="B250" s="267" t="s">
        <v>542</v>
      </c>
      <c r="C250" s="268">
        <v>40000</v>
      </c>
      <c r="D250" s="268">
        <v>40000</v>
      </c>
      <c r="E250" s="269">
        <f t="shared" si="12"/>
        <v>0</v>
      </c>
    </row>
    <row r="251" spans="1:5" ht="24.95" customHeight="1" x14ac:dyDescent="0.25">
      <c r="A251" s="267" t="s">
        <v>47</v>
      </c>
      <c r="B251" s="267" t="s">
        <v>543</v>
      </c>
      <c r="C251" s="268">
        <v>100000</v>
      </c>
      <c r="D251" s="268">
        <v>100000</v>
      </c>
      <c r="E251" s="269">
        <f t="shared" si="12"/>
        <v>0</v>
      </c>
    </row>
    <row r="252" spans="1:5" ht="24.95" customHeight="1" x14ac:dyDescent="0.25">
      <c r="A252" s="267" t="s">
        <v>49</v>
      </c>
      <c r="B252" s="267" t="s">
        <v>544</v>
      </c>
      <c r="C252" s="268">
        <v>200000</v>
      </c>
      <c r="D252" s="268">
        <v>200000</v>
      </c>
      <c r="E252" s="269">
        <f t="shared" si="12"/>
        <v>0</v>
      </c>
    </row>
    <row r="253" spans="1:5" ht="24.95" customHeight="1" x14ac:dyDescent="0.25">
      <c r="A253" s="267" t="s">
        <v>57</v>
      </c>
      <c r="B253" s="267" t="s">
        <v>546</v>
      </c>
      <c r="C253" s="268">
        <v>50000</v>
      </c>
      <c r="D253" s="268">
        <v>50000</v>
      </c>
      <c r="E253" s="269">
        <f t="shared" si="12"/>
        <v>0</v>
      </c>
    </row>
    <row r="254" spans="1:5" ht="24.95" customHeight="1" x14ac:dyDescent="0.25">
      <c r="A254" s="267" t="s">
        <v>63</v>
      </c>
      <c r="B254" s="267" t="s">
        <v>548</v>
      </c>
      <c r="C254" s="268">
        <v>100000</v>
      </c>
      <c r="D254" s="268">
        <v>100000</v>
      </c>
      <c r="E254" s="269">
        <f t="shared" si="12"/>
        <v>0</v>
      </c>
    </row>
    <row r="255" spans="1:5" ht="24.95" customHeight="1" x14ac:dyDescent="0.25">
      <c r="A255" s="267" t="s">
        <v>65</v>
      </c>
      <c r="B255" s="267" t="s">
        <v>549</v>
      </c>
      <c r="C255" s="268">
        <v>121500</v>
      </c>
      <c r="D255" s="268">
        <v>121500</v>
      </c>
      <c r="E255" s="269">
        <f t="shared" si="12"/>
        <v>0</v>
      </c>
    </row>
    <row r="256" spans="1:5" ht="24.95" customHeight="1" x14ac:dyDescent="0.25">
      <c r="A256" s="267" t="s">
        <v>89</v>
      </c>
      <c r="B256" s="267" t="s">
        <v>559</v>
      </c>
      <c r="C256" s="268">
        <v>500000</v>
      </c>
      <c r="D256" s="268">
        <v>500000</v>
      </c>
      <c r="E256" s="269">
        <f t="shared" si="12"/>
        <v>0</v>
      </c>
    </row>
    <row r="257" spans="1:5" ht="24.95" customHeight="1" x14ac:dyDescent="0.25">
      <c r="A257" s="267" t="s">
        <v>91</v>
      </c>
      <c r="B257" s="267" t="s">
        <v>560</v>
      </c>
      <c r="C257" s="268">
        <v>135000</v>
      </c>
      <c r="D257" s="268">
        <v>135000</v>
      </c>
      <c r="E257" s="269">
        <f t="shared" si="12"/>
        <v>0</v>
      </c>
    </row>
    <row r="258" spans="1:5" ht="24.95" customHeight="1" x14ac:dyDescent="0.25">
      <c r="A258" s="267" t="s">
        <v>623</v>
      </c>
      <c r="B258" s="267" t="s">
        <v>588</v>
      </c>
      <c r="C258" s="268">
        <v>0</v>
      </c>
      <c r="D258" s="268">
        <v>0</v>
      </c>
      <c r="E258" s="269">
        <f t="shared" si="12"/>
        <v>0</v>
      </c>
    </row>
    <row r="259" spans="1:5" ht="24.95" customHeight="1" x14ac:dyDescent="0.25">
      <c r="A259" s="267" t="s">
        <v>624</v>
      </c>
      <c r="B259" s="267" t="s">
        <v>590</v>
      </c>
      <c r="C259" s="268">
        <v>0</v>
      </c>
      <c r="D259" s="268">
        <v>0</v>
      </c>
      <c r="E259" s="269">
        <f t="shared" si="12"/>
        <v>0</v>
      </c>
    </row>
    <row r="260" spans="1:5" ht="24.95" customHeight="1" x14ac:dyDescent="0.25">
      <c r="A260" s="270" t="s">
        <v>93</v>
      </c>
      <c r="B260" s="271"/>
      <c r="C260" s="272">
        <v>2596500</v>
      </c>
      <c r="D260" s="272">
        <v>2596500</v>
      </c>
      <c r="E260" s="269">
        <f t="shared" si="12"/>
        <v>0</v>
      </c>
    </row>
    <row r="261" spans="1:5" ht="24.95" customHeight="1" x14ac:dyDescent="0.25">
      <c r="A261" s="263" t="s">
        <v>625</v>
      </c>
      <c r="B261" s="263"/>
      <c r="C261" s="263"/>
      <c r="D261" s="263"/>
      <c r="E261" s="264"/>
    </row>
    <row r="262" spans="1:5" ht="24.95" customHeight="1" x14ac:dyDescent="0.25">
      <c r="A262" s="265" t="s">
        <v>1</v>
      </c>
      <c r="B262" s="265" t="s">
        <v>510</v>
      </c>
      <c r="C262" s="265" t="s">
        <v>2</v>
      </c>
      <c r="D262" s="265" t="s">
        <v>511</v>
      </c>
      <c r="E262" s="266" t="s">
        <v>512</v>
      </c>
    </row>
    <row r="263" spans="1:5" ht="24.95" customHeight="1" x14ac:dyDescent="0.25">
      <c r="A263" s="267" t="s">
        <v>27</v>
      </c>
      <c r="B263" s="267" t="s">
        <v>535</v>
      </c>
      <c r="C263" s="268">
        <v>100000</v>
      </c>
      <c r="D263" s="268">
        <v>100000</v>
      </c>
      <c r="E263" s="269">
        <f t="shared" ref="E263:E278" si="13">D263-C263</f>
        <v>0</v>
      </c>
    </row>
    <row r="264" spans="1:5" ht="24.95" customHeight="1" x14ac:dyDescent="0.25">
      <c r="A264" s="267" t="s">
        <v>31</v>
      </c>
      <c r="B264" s="267" t="s">
        <v>537</v>
      </c>
      <c r="C264" s="268">
        <v>50000</v>
      </c>
      <c r="D264" s="268">
        <v>50000</v>
      </c>
      <c r="E264" s="269">
        <f t="shared" si="13"/>
        <v>0</v>
      </c>
    </row>
    <row r="265" spans="1:5" ht="24.95" customHeight="1" x14ac:dyDescent="0.25">
      <c r="A265" s="267" t="s">
        <v>37</v>
      </c>
      <c r="B265" s="267" t="s">
        <v>538</v>
      </c>
      <c r="C265" s="268">
        <v>10000</v>
      </c>
      <c r="D265" s="268">
        <v>10000</v>
      </c>
      <c r="E265" s="269">
        <f t="shared" si="13"/>
        <v>0</v>
      </c>
    </row>
    <row r="266" spans="1:5" ht="24.95" customHeight="1" x14ac:dyDescent="0.25">
      <c r="A266" s="267" t="s">
        <v>39</v>
      </c>
      <c r="B266" s="267" t="s">
        <v>539</v>
      </c>
      <c r="C266" s="268">
        <v>250000</v>
      </c>
      <c r="D266" s="268">
        <v>250000</v>
      </c>
      <c r="E266" s="269">
        <f t="shared" si="13"/>
        <v>0</v>
      </c>
    </row>
    <row r="267" spans="1:5" ht="24.95" customHeight="1" x14ac:dyDescent="0.25">
      <c r="A267" s="267" t="s">
        <v>41</v>
      </c>
      <c r="B267" s="267" t="s">
        <v>540</v>
      </c>
      <c r="C267" s="268">
        <v>850000</v>
      </c>
      <c r="D267" s="268">
        <v>850000</v>
      </c>
      <c r="E267" s="269">
        <f t="shared" si="13"/>
        <v>0</v>
      </c>
    </row>
    <row r="268" spans="1:5" ht="24.95" customHeight="1" x14ac:dyDescent="0.25">
      <c r="A268" s="267" t="s">
        <v>43</v>
      </c>
      <c r="B268" s="267" t="s">
        <v>541</v>
      </c>
      <c r="C268" s="268">
        <v>90000</v>
      </c>
      <c r="D268" s="268">
        <v>90000</v>
      </c>
      <c r="E268" s="269">
        <f t="shared" si="13"/>
        <v>0</v>
      </c>
    </row>
    <row r="269" spans="1:5" ht="24.95" customHeight="1" x14ac:dyDescent="0.25">
      <c r="A269" s="267" t="s">
        <v>45</v>
      </c>
      <c r="B269" s="267" t="s">
        <v>542</v>
      </c>
      <c r="C269" s="268">
        <v>20000</v>
      </c>
      <c r="D269" s="268">
        <v>20000</v>
      </c>
      <c r="E269" s="269">
        <f t="shared" si="13"/>
        <v>0</v>
      </c>
    </row>
    <row r="270" spans="1:5" ht="24.95" customHeight="1" x14ac:dyDescent="0.25">
      <c r="A270" s="267" t="s">
        <v>47</v>
      </c>
      <c r="B270" s="267" t="s">
        <v>543</v>
      </c>
      <c r="C270" s="268">
        <v>250000</v>
      </c>
      <c r="D270" s="268">
        <v>250000</v>
      </c>
      <c r="E270" s="269">
        <f t="shared" si="13"/>
        <v>0</v>
      </c>
    </row>
    <row r="271" spans="1:5" ht="24.95" customHeight="1" x14ac:dyDescent="0.25">
      <c r="A271" s="267" t="s">
        <v>57</v>
      </c>
      <c r="B271" s="267" t="s">
        <v>546</v>
      </c>
      <c r="C271" s="268">
        <v>20000</v>
      </c>
      <c r="D271" s="268">
        <v>20000</v>
      </c>
      <c r="E271" s="269">
        <f t="shared" si="13"/>
        <v>0</v>
      </c>
    </row>
    <row r="272" spans="1:5" ht="24.95" customHeight="1" x14ac:dyDescent="0.25">
      <c r="A272" s="267" t="s">
        <v>63</v>
      </c>
      <c r="B272" s="267" t="s">
        <v>548</v>
      </c>
      <c r="C272" s="268">
        <v>30000</v>
      </c>
      <c r="D272" s="268">
        <v>30000</v>
      </c>
      <c r="E272" s="269">
        <f t="shared" si="13"/>
        <v>0</v>
      </c>
    </row>
    <row r="273" spans="1:5" ht="24.95" customHeight="1" x14ac:dyDescent="0.25">
      <c r="A273" s="267" t="s">
        <v>65</v>
      </c>
      <c r="B273" s="267" t="s">
        <v>66</v>
      </c>
      <c r="C273" s="268">
        <v>500000</v>
      </c>
      <c r="D273" s="268">
        <v>500000</v>
      </c>
      <c r="E273" s="269">
        <f t="shared" si="13"/>
        <v>0</v>
      </c>
    </row>
    <row r="274" spans="1:5" ht="24.95" customHeight="1" x14ac:dyDescent="0.25">
      <c r="A274" s="267" t="s">
        <v>89</v>
      </c>
      <c r="B274" s="267" t="s">
        <v>90</v>
      </c>
      <c r="C274" s="268">
        <v>250000</v>
      </c>
      <c r="D274" s="268">
        <v>250000</v>
      </c>
      <c r="E274" s="269">
        <f t="shared" si="13"/>
        <v>0</v>
      </c>
    </row>
    <row r="275" spans="1:5" ht="24.95" customHeight="1" x14ac:dyDescent="0.25">
      <c r="A275" s="267" t="s">
        <v>91</v>
      </c>
      <c r="B275" s="267" t="s">
        <v>560</v>
      </c>
      <c r="C275" s="268">
        <v>67500</v>
      </c>
      <c r="D275" s="268">
        <v>67500</v>
      </c>
      <c r="E275" s="269">
        <f t="shared" si="13"/>
        <v>0</v>
      </c>
    </row>
    <row r="276" spans="1:5" ht="24.95" customHeight="1" x14ac:dyDescent="0.25">
      <c r="A276" s="267" t="s">
        <v>587</v>
      </c>
      <c r="B276" s="267" t="s">
        <v>588</v>
      </c>
      <c r="C276" s="268">
        <v>1000000</v>
      </c>
      <c r="D276" s="268">
        <v>0</v>
      </c>
      <c r="E276" s="269">
        <f t="shared" si="13"/>
        <v>-1000000</v>
      </c>
    </row>
    <row r="277" spans="1:5" ht="24.95" customHeight="1" x14ac:dyDescent="0.25">
      <c r="A277" s="267" t="s">
        <v>589</v>
      </c>
      <c r="B277" s="267" t="s">
        <v>590</v>
      </c>
      <c r="C277" s="268">
        <v>270000</v>
      </c>
      <c r="D277" s="268">
        <v>0</v>
      </c>
      <c r="E277" s="269">
        <f t="shared" si="13"/>
        <v>-270000</v>
      </c>
    </row>
    <row r="278" spans="1:5" ht="24.95" customHeight="1" x14ac:dyDescent="0.25">
      <c r="A278" s="270" t="s">
        <v>93</v>
      </c>
      <c r="B278" s="271"/>
      <c r="C278" s="272">
        <v>3757500</v>
      </c>
      <c r="D278" s="272">
        <v>2487500</v>
      </c>
      <c r="E278" s="269">
        <f t="shared" si="13"/>
        <v>-1270000</v>
      </c>
    </row>
    <row r="279" spans="1:5" ht="24.95" customHeight="1" x14ac:dyDescent="0.25">
      <c r="A279" s="273" t="s">
        <v>626</v>
      </c>
      <c r="B279" s="273"/>
      <c r="C279" s="273"/>
      <c r="D279" s="273"/>
      <c r="E279" s="264"/>
    </row>
    <row r="280" spans="1:5" ht="24.95" customHeight="1" x14ac:dyDescent="0.25">
      <c r="A280" s="265" t="s">
        <v>1</v>
      </c>
      <c r="B280" s="265" t="s">
        <v>510</v>
      </c>
      <c r="C280" s="265" t="s">
        <v>2</v>
      </c>
      <c r="D280" s="265" t="s">
        <v>511</v>
      </c>
      <c r="E280" s="266" t="s">
        <v>512</v>
      </c>
    </row>
    <row r="281" spans="1:5" ht="24.95" customHeight="1" x14ac:dyDescent="0.25">
      <c r="A281" s="267" t="s">
        <v>27</v>
      </c>
      <c r="B281" s="267" t="s">
        <v>535</v>
      </c>
      <c r="C281" s="268">
        <v>100000</v>
      </c>
      <c r="D281" s="268">
        <v>100000</v>
      </c>
      <c r="E281" s="269">
        <f t="shared" ref="E281:E296" si="14">D281-C281</f>
        <v>0</v>
      </c>
    </row>
    <row r="282" spans="1:5" ht="24.95" customHeight="1" x14ac:dyDescent="0.25">
      <c r="A282" s="267" t="s">
        <v>31</v>
      </c>
      <c r="B282" s="267" t="s">
        <v>537</v>
      </c>
      <c r="C282" s="268">
        <v>50000</v>
      </c>
      <c r="D282" s="268">
        <v>50000</v>
      </c>
      <c r="E282" s="269">
        <f t="shared" si="14"/>
        <v>0</v>
      </c>
    </row>
    <row r="283" spans="1:5" ht="24.95" customHeight="1" x14ac:dyDescent="0.25">
      <c r="A283" s="267" t="s">
        <v>37</v>
      </c>
      <c r="B283" s="267" t="s">
        <v>538</v>
      </c>
      <c r="C283" s="268">
        <v>10000</v>
      </c>
      <c r="D283" s="268">
        <v>10000</v>
      </c>
      <c r="E283" s="269">
        <f t="shared" si="14"/>
        <v>0</v>
      </c>
    </row>
    <row r="284" spans="1:5" ht="24.95" customHeight="1" x14ac:dyDescent="0.25">
      <c r="A284" s="267" t="s">
        <v>39</v>
      </c>
      <c r="B284" s="267" t="s">
        <v>539</v>
      </c>
      <c r="C284" s="268">
        <v>250000</v>
      </c>
      <c r="D284" s="268">
        <v>250000</v>
      </c>
      <c r="E284" s="269">
        <f t="shared" si="14"/>
        <v>0</v>
      </c>
    </row>
    <row r="285" spans="1:5" ht="24.95" customHeight="1" x14ac:dyDescent="0.25">
      <c r="A285" s="267" t="s">
        <v>41</v>
      </c>
      <c r="B285" s="267" t="s">
        <v>540</v>
      </c>
      <c r="C285" s="268">
        <v>850000</v>
      </c>
      <c r="D285" s="268">
        <v>850000</v>
      </c>
      <c r="E285" s="269">
        <f t="shared" si="14"/>
        <v>0</v>
      </c>
    </row>
    <row r="286" spans="1:5" ht="24.95" customHeight="1" x14ac:dyDescent="0.25">
      <c r="A286" s="267" t="s">
        <v>43</v>
      </c>
      <c r="B286" s="267" t="s">
        <v>541</v>
      </c>
      <c r="C286" s="268">
        <v>90000</v>
      </c>
      <c r="D286" s="268">
        <v>90000</v>
      </c>
      <c r="E286" s="269">
        <f t="shared" si="14"/>
        <v>0</v>
      </c>
    </row>
    <row r="287" spans="1:5" ht="24.95" customHeight="1" x14ac:dyDescent="0.25">
      <c r="A287" s="267" t="s">
        <v>45</v>
      </c>
      <c r="B287" s="267" t="s">
        <v>542</v>
      </c>
      <c r="C287" s="268">
        <v>20000</v>
      </c>
      <c r="D287" s="268">
        <v>20000</v>
      </c>
      <c r="E287" s="269">
        <f t="shared" si="14"/>
        <v>0</v>
      </c>
    </row>
    <row r="288" spans="1:5" ht="24.95" customHeight="1" x14ac:dyDescent="0.25">
      <c r="A288" s="267" t="s">
        <v>47</v>
      </c>
      <c r="B288" s="267" t="s">
        <v>543</v>
      </c>
      <c r="C288" s="268">
        <v>250000</v>
      </c>
      <c r="D288" s="268">
        <v>250000</v>
      </c>
      <c r="E288" s="269">
        <f t="shared" si="14"/>
        <v>0</v>
      </c>
    </row>
    <row r="289" spans="1:5" ht="24.95" customHeight="1" x14ac:dyDescent="0.25">
      <c r="A289" s="267" t="s">
        <v>57</v>
      </c>
      <c r="B289" s="267" t="s">
        <v>546</v>
      </c>
      <c r="C289" s="268">
        <v>20000</v>
      </c>
      <c r="D289" s="268">
        <v>20000</v>
      </c>
      <c r="E289" s="269">
        <f t="shared" si="14"/>
        <v>0</v>
      </c>
    </row>
    <row r="290" spans="1:5" ht="24.95" customHeight="1" x14ac:dyDescent="0.25">
      <c r="A290" s="267" t="s">
        <v>63</v>
      </c>
      <c r="B290" s="267" t="s">
        <v>548</v>
      </c>
      <c r="C290" s="268">
        <v>30000</v>
      </c>
      <c r="D290" s="268">
        <v>30000</v>
      </c>
      <c r="E290" s="269">
        <f t="shared" si="14"/>
        <v>0</v>
      </c>
    </row>
    <row r="291" spans="1:5" ht="24.95" customHeight="1" x14ac:dyDescent="0.25">
      <c r="A291" s="267" t="s">
        <v>65</v>
      </c>
      <c r="B291" s="267" t="s">
        <v>66</v>
      </c>
      <c r="C291" s="268">
        <v>500000</v>
      </c>
      <c r="D291" s="268">
        <v>500000</v>
      </c>
      <c r="E291" s="269">
        <f t="shared" si="14"/>
        <v>0</v>
      </c>
    </row>
    <row r="292" spans="1:5" ht="24.95" customHeight="1" x14ac:dyDescent="0.25">
      <c r="A292" s="267" t="s">
        <v>89</v>
      </c>
      <c r="B292" s="267" t="s">
        <v>559</v>
      </c>
      <c r="C292" s="268">
        <v>250000</v>
      </c>
      <c r="D292" s="268">
        <v>250000</v>
      </c>
      <c r="E292" s="269">
        <f t="shared" si="14"/>
        <v>0</v>
      </c>
    </row>
    <row r="293" spans="1:5" ht="24.95" customHeight="1" x14ac:dyDescent="0.25">
      <c r="A293" s="267" t="s">
        <v>91</v>
      </c>
      <c r="B293" s="267" t="s">
        <v>560</v>
      </c>
      <c r="C293" s="268">
        <v>67500</v>
      </c>
      <c r="D293" s="268">
        <v>67500</v>
      </c>
      <c r="E293" s="269">
        <f t="shared" si="14"/>
        <v>0</v>
      </c>
    </row>
    <row r="294" spans="1:5" ht="24.95" customHeight="1" x14ac:dyDescent="0.25">
      <c r="A294" s="267" t="s">
        <v>587</v>
      </c>
      <c r="B294" s="267" t="s">
        <v>588</v>
      </c>
      <c r="C294" s="268">
        <v>1000000</v>
      </c>
      <c r="D294" s="268">
        <v>1000000</v>
      </c>
      <c r="E294" s="269">
        <f t="shared" si="14"/>
        <v>0</v>
      </c>
    </row>
    <row r="295" spans="1:5" ht="24.95" customHeight="1" x14ac:dyDescent="0.25">
      <c r="A295" s="267" t="s">
        <v>589</v>
      </c>
      <c r="B295" s="267" t="s">
        <v>590</v>
      </c>
      <c r="C295" s="268">
        <v>270000</v>
      </c>
      <c r="D295" s="268">
        <v>270000</v>
      </c>
      <c r="E295" s="269">
        <f t="shared" si="14"/>
        <v>0</v>
      </c>
    </row>
    <row r="296" spans="1:5" ht="24.95" customHeight="1" x14ac:dyDescent="0.25">
      <c r="A296" s="270" t="s">
        <v>93</v>
      </c>
      <c r="B296" s="271"/>
      <c r="C296" s="272">
        <v>3757500</v>
      </c>
      <c r="D296" s="272">
        <v>3757500</v>
      </c>
      <c r="E296" s="269">
        <f t="shared" si="14"/>
        <v>0</v>
      </c>
    </row>
    <row r="297" spans="1:5" ht="24.95" customHeight="1" x14ac:dyDescent="0.25">
      <c r="A297" s="273" t="s">
        <v>627</v>
      </c>
      <c r="B297" s="273"/>
      <c r="C297" s="273"/>
      <c r="D297" s="273"/>
      <c r="E297" s="264"/>
    </row>
    <row r="298" spans="1:5" ht="24.95" customHeight="1" x14ac:dyDescent="0.25">
      <c r="A298" s="265" t="s">
        <v>1</v>
      </c>
      <c r="B298" s="265" t="s">
        <v>510</v>
      </c>
      <c r="C298" s="265" t="s">
        <v>2</v>
      </c>
      <c r="D298" s="265" t="s">
        <v>511</v>
      </c>
      <c r="E298" s="266" t="s">
        <v>512</v>
      </c>
    </row>
    <row r="299" spans="1:5" ht="24.95" customHeight="1" x14ac:dyDescent="0.25">
      <c r="A299" s="267" t="s">
        <v>628</v>
      </c>
      <c r="B299" s="267" t="s">
        <v>629</v>
      </c>
      <c r="C299" s="268">
        <v>500000</v>
      </c>
      <c r="D299" s="268">
        <v>500000</v>
      </c>
      <c r="E299" s="269">
        <f>D299-C299</f>
        <v>0</v>
      </c>
    </row>
    <row r="300" spans="1:5" ht="24.95" customHeight="1" x14ac:dyDescent="0.25">
      <c r="A300" s="270" t="s">
        <v>525</v>
      </c>
      <c r="B300" s="271"/>
      <c r="C300" s="272">
        <v>500000</v>
      </c>
      <c r="D300" s="272">
        <v>500000</v>
      </c>
      <c r="E300" s="269">
        <f>D300-C300</f>
        <v>0</v>
      </c>
    </row>
    <row r="301" spans="1:5" ht="24.95" customHeight="1" x14ac:dyDescent="0.25">
      <c r="A301" s="267" t="s">
        <v>630</v>
      </c>
      <c r="B301" s="267" t="s">
        <v>631</v>
      </c>
      <c r="C301" s="268">
        <v>500000</v>
      </c>
      <c r="D301" s="268">
        <v>500000</v>
      </c>
      <c r="E301" s="269">
        <f>D301-C301</f>
        <v>0</v>
      </c>
    </row>
    <row r="302" spans="1:5" ht="24.95" customHeight="1" x14ac:dyDescent="0.25">
      <c r="A302" s="270" t="s">
        <v>93</v>
      </c>
      <c r="B302" s="271"/>
      <c r="C302" s="272">
        <v>500000</v>
      </c>
      <c r="D302" s="272">
        <v>500000</v>
      </c>
      <c r="E302" s="269">
        <f>D302-C302</f>
        <v>0</v>
      </c>
    </row>
    <row r="303" spans="1:5" ht="24.95" customHeight="1" x14ac:dyDescent="0.25">
      <c r="A303" s="273" t="s">
        <v>632</v>
      </c>
      <c r="B303" s="273"/>
      <c r="C303" s="273"/>
      <c r="D303" s="273"/>
      <c r="E303" s="264"/>
    </row>
    <row r="304" spans="1:5" ht="24.95" customHeight="1" x14ac:dyDescent="0.25">
      <c r="A304" s="265" t="s">
        <v>1</v>
      </c>
      <c r="B304" s="265" t="s">
        <v>510</v>
      </c>
      <c r="C304" s="265" t="s">
        <v>2</v>
      </c>
      <c r="D304" s="265" t="s">
        <v>511</v>
      </c>
      <c r="E304" s="266" t="s">
        <v>512</v>
      </c>
    </row>
    <row r="305" spans="1:5" ht="24.95" customHeight="1" x14ac:dyDescent="0.25">
      <c r="A305" s="267" t="s">
        <v>633</v>
      </c>
      <c r="B305" s="267" t="s">
        <v>634</v>
      </c>
      <c r="C305" s="268">
        <v>4000000</v>
      </c>
      <c r="D305" s="268">
        <v>3880000</v>
      </c>
      <c r="E305" s="269">
        <f>D305-C305</f>
        <v>-120000</v>
      </c>
    </row>
    <row r="306" spans="1:5" ht="24.95" customHeight="1" x14ac:dyDescent="0.25">
      <c r="A306" s="270" t="s">
        <v>93</v>
      </c>
      <c r="B306" s="271"/>
      <c r="C306" s="272">
        <v>4000000</v>
      </c>
      <c r="D306" s="272">
        <v>3880000</v>
      </c>
      <c r="E306" s="269">
        <f>D306-C306</f>
        <v>-120000</v>
      </c>
    </row>
    <row r="307" spans="1:5" ht="24.95" customHeight="1" x14ac:dyDescent="0.25">
      <c r="A307" s="273" t="s">
        <v>635</v>
      </c>
      <c r="B307" s="273"/>
      <c r="C307" s="273"/>
      <c r="D307" s="273"/>
      <c r="E307" s="264"/>
    </row>
    <row r="308" spans="1:5" ht="24.95" customHeight="1" x14ac:dyDescent="0.25">
      <c r="A308" s="265" t="s">
        <v>1</v>
      </c>
      <c r="B308" s="265" t="s">
        <v>510</v>
      </c>
      <c r="C308" s="265" t="s">
        <v>2</v>
      </c>
      <c r="D308" s="265" t="s">
        <v>511</v>
      </c>
      <c r="E308" s="266" t="s">
        <v>512</v>
      </c>
    </row>
    <row r="309" spans="1:5" ht="24.95" customHeight="1" x14ac:dyDescent="0.25">
      <c r="A309" s="267" t="s">
        <v>636</v>
      </c>
      <c r="B309" s="267" t="s">
        <v>637</v>
      </c>
      <c r="C309" s="268">
        <v>600000</v>
      </c>
      <c r="D309" s="268">
        <v>600000</v>
      </c>
      <c r="E309" s="269">
        <f t="shared" ref="E309:E315" si="15">D309-C309</f>
        <v>0</v>
      </c>
    </row>
    <row r="310" spans="1:5" ht="24.95" customHeight="1" x14ac:dyDescent="0.25">
      <c r="A310" s="267" t="s">
        <v>638</v>
      </c>
      <c r="B310" s="267" t="s">
        <v>639</v>
      </c>
      <c r="C310" s="268">
        <v>2000000</v>
      </c>
      <c r="D310" s="268">
        <v>2000000</v>
      </c>
      <c r="E310" s="269">
        <f t="shared" si="15"/>
        <v>0</v>
      </c>
    </row>
    <row r="311" spans="1:5" ht="24.95" customHeight="1" x14ac:dyDescent="0.25">
      <c r="A311" s="267" t="s">
        <v>640</v>
      </c>
      <c r="B311" s="267" t="s">
        <v>641</v>
      </c>
      <c r="C311" s="268">
        <v>30657641</v>
      </c>
      <c r="D311" s="268">
        <v>30657641</v>
      </c>
      <c r="E311" s="269">
        <f t="shared" si="15"/>
        <v>0</v>
      </c>
    </row>
    <row r="312" spans="1:5" ht="24.95" customHeight="1" x14ac:dyDescent="0.25">
      <c r="A312" s="267" t="s">
        <v>642</v>
      </c>
      <c r="B312" s="267" t="s">
        <v>643</v>
      </c>
      <c r="C312" s="268">
        <v>2800000</v>
      </c>
      <c r="D312" s="268">
        <v>2800000</v>
      </c>
      <c r="E312" s="269">
        <f t="shared" si="15"/>
        <v>0</v>
      </c>
    </row>
    <row r="313" spans="1:5" ht="24.95" customHeight="1" x14ac:dyDescent="0.25">
      <c r="A313" s="267" t="s">
        <v>644</v>
      </c>
      <c r="B313" s="267" t="s">
        <v>645</v>
      </c>
      <c r="C313" s="268">
        <v>375000</v>
      </c>
      <c r="D313" s="268">
        <v>335000</v>
      </c>
      <c r="E313" s="269">
        <f t="shared" si="15"/>
        <v>-40000</v>
      </c>
    </row>
    <row r="314" spans="1:5" ht="24.95" customHeight="1" x14ac:dyDescent="0.25">
      <c r="A314" s="267" t="s">
        <v>646</v>
      </c>
      <c r="B314" s="267" t="s">
        <v>647</v>
      </c>
      <c r="C314" s="268">
        <v>0</v>
      </c>
      <c r="D314" s="268">
        <v>40000</v>
      </c>
      <c r="E314" s="269">
        <f t="shared" si="15"/>
        <v>40000</v>
      </c>
    </row>
    <row r="315" spans="1:5" ht="24.95" customHeight="1" x14ac:dyDescent="0.25">
      <c r="A315" s="270" t="s">
        <v>525</v>
      </c>
      <c r="B315" s="271"/>
      <c r="C315" s="272">
        <v>36432641</v>
      </c>
      <c r="D315" s="272">
        <v>36432641</v>
      </c>
      <c r="E315" s="269">
        <f t="shared" si="15"/>
        <v>0</v>
      </c>
    </row>
    <row r="316" spans="1:5" ht="24.95" customHeight="1" x14ac:dyDescent="0.25"/>
  </sheetData>
  <mergeCells count="63">
    <mergeCell ref="A260:B260"/>
    <mergeCell ref="A261:D261"/>
    <mergeCell ref="A279:D279"/>
    <mergeCell ref="A296:B296"/>
    <mergeCell ref="A297:D297"/>
    <mergeCell ref="A300:B300"/>
    <mergeCell ref="A302:B302"/>
    <mergeCell ref="A303:D303"/>
    <mergeCell ref="A306:B306"/>
    <mergeCell ref="A130:B130"/>
    <mergeCell ref="A131:D131"/>
    <mergeCell ref="A136:D136"/>
    <mergeCell ref="A160:B160"/>
    <mergeCell ref="A161:D161"/>
    <mergeCell ref="A172:B172"/>
    <mergeCell ref="A173:D173"/>
    <mergeCell ref="A176:B176"/>
    <mergeCell ref="A177:D177"/>
    <mergeCell ref="A75:B75"/>
    <mergeCell ref="A76:D76"/>
    <mergeCell ref="A83:B83"/>
    <mergeCell ref="A86:B86"/>
    <mergeCell ref="A87:D87"/>
    <mergeCell ref="A93:D93"/>
    <mergeCell ref="A96:B96"/>
    <mergeCell ref="A106:B106"/>
    <mergeCell ref="A107:D107"/>
    <mergeCell ref="A3:B3"/>
    <mergeCell ref="A4:B4"/>
    <mergeCell ref="A315:B315"/>
    <mergeCell ref="A278:B278"/>
    <mergeCell ref="A307:D307"/>
    <mergeCell ref="A239:B239"/>
    <mergeCell ref="A240:D240"/>
    <mergeCell ref="A243:B243"/>
    <mergeCell ref="A244:D244"/>
    <mergeCell ref="A197:B197"/>
    <mergeCell ref="A198:D198"/>
    <mergeCell ref="A203:B203"/>
    <mergeCell ref="A204:D204"/>
    <mergeCell ref="A214:B214"/>
    <mergeCell ref="A215:D215"/>
    <mergeCell ref="A186:B186"/>
    <mergeCell ref="A180:B180"/>
    <mergeCell ref="A182:B182"/>
    <mergeCell ref="A183:D183"/>
    <mergeCell ref="A187:D187"/>
    <mergeCell ref="A135:B135"/>
    <mergeCell ref="A124:B124"/>
    <mergeCell ref="A119:B119"/>
    <mergeCell ref="A114:B114"/>
    <mergeCell ref="A115:D115"/>
    <mergeCell ref="A120:D120"/>
    <mergeCell ref="A92:B92"/>
    <mergeCell ref="A90:B90"/>
    <mergeCell ref="A68:B68"/>
    <mergeCell ref="A63:B63"/>
    <mergeCell ref="A64:D64"/>
    <mergeCell ref="A55:B55"/>
    <mergeCell ref="A51:B51"/>
    <mergeCell ref="A52:D52"/>
    <mergeCell ref="A7:D7"/>
    <mergeCell ref="A15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zoomScaleNormal="100" workbookViewId="0">
      <selection activeCell="A2" sqref="A2:D2"/>
    </sheetView>
  </sheetViews>
  <sheetFormatPr defaultRowHeight="15" x14ac:dyDescent="0.25"/>
  <cols>
    <col min="1" max="1" width="14.85546875" customWidth="1"/>
    <col min="2" max="2" width="42.85546875" customWidth="1"/>
    <col min="3" max="3" width="8.85546875" customWidth="1"/>
    <col min="4" max="4" width="39" customWidth="1"/>
  </cols>
  <sheetData>
    <row r="1" spans="1:7" x14ac:dyDescent="0.25">
      <c r="A1" s="238" t="s">
        <v>496</v>
      </c>
      <c r="B1" s="233"/>
      <c r="C1" s="233"/>
      <c r="D1" s="233"/>
      <c r="E1" s="89"/>
      <c r="F1" s="89"/>
      <c r="G1" s="89"/>
    </row>
    <row r="2" spans="1:7" ht="30.75" customHeight="1" x14ac:dyDescent="0.25">
      <c r="A2" s="240" t="s">
        <v>497</v>
      </c>
      <c r="B2" s="240"/>
      <c r="C2" s="240"/>
      <c r="D2" s="240"/>
    </row>
    <row r="3" spans="1:7" x14ac:dyDescent="0.25">
      <c r="A3" s="51"/>
      <c r="B3" s="51"/>
      <c r="C3" s="51"/>
      <c r="D3" s="52" t="s">
        <v>247</v>
      </c>
    </row>
    <row r="4" spans="1:7" ht="25.5" x14ac:dyDescent="0.25">
      <c r="A4" s="53" t="s">
        <v>187</v>
      </c>
      <c r="B4" s="53" t="s">
        <v>188</v>
      </c>
      <c r="C4" s="53" t="s">
        <v>195</v>
      </c>
      <c r="D4" s="53" t="s">
        <v>467</v>
      </c>
    </row>
    <row r="5" spans="1:7" x14ac:dyDescent="0.25">
      <c r="A5" s="53" t="s">
        <v>189</v>
      </c>
      <c r="B5" s="53" t="s">
        <v>190</v>
      </c>
      <c r="C5" s="53" t="s">
        <v>191</v>
      </c>
      <c r="D5" s="53" t="s">
        <v>197</v>
      </c>
    </row>
    <row r="6" spans="1:7" x14ac:dyDescent="0.25">
      <c r="A6" s="241" t="s">
        <v>198</v>
      </c>
      <c r="B6" s="241"/>
      <c r="C6" s="241"/>
      <c r="D6" s="241"/>
    </row>
    <row r="7" spans="1:7" x14ac:dyDescent="0.25">
      <c r="A7" s="54" t="s">
        <v>192</v>
      </c>
      <c r="B7" s="55" t="s">
        <v>199</v>
      </c>
      <c r="C7" s="56" t="s">
        <v>200</v>
      </c>
      <c r="D7" s="57">
        <f>'Összesítő kiadás eredeti'!C6</f>
        <v>13242000</v>
      </c>
    </row>
    <row r="8" spans="1:7" ht="21" customHeight="1" x14ac:dyDescent="0.25">
      <c r="A8" s="54" t="s">
        <v>193</v>
      </c>
      <c r="B8" s="55" t="s">
        <v>201</v>
      </c>
      <c r="C8" s="56" t="s">
        <v>202</v>
      </c>
      <c r="D8" s="57">
        <f>'Összesítő kiadás eredeti'!C11</f>
        <v>2332400</v>
      </c>
    </row>
    <row r="9" spans="1:7" x14ac:dyDescent="0.25">
      <c r="A9" s="54" t="s">
        <v>203</v>
      </c>
      <c r="B9" s="55" t="s">
        <v>204</v>
      </c>
      <c r="C9" s="56" t="s">
        <v>205</v>
      </c>
      <c r="D9" s="57">
        <f>'Összesítő kiadás eredeti'!C42</f>
        <v>25179500</v>
      </c>
    </row>
    <row r="10" spans="1:7" x14ac:dyDescent="0.25">
      <c r="A10" s="54" t="s">
        <v>206</v>
      </c>
      <c r="B10" s="58" t="s">
        <v>207</v>
      </c>
      <c r="C10" s="56" t="s">
        <v>208</v>
      </c>
      <c r="D10" s="59">
        <f>'Összesítő kiadás eredeti'!C46</f>
        <v>4380000</v>
      </c>
    </row>
    <row r="11" spans="1:7" x14ac:dyDescent="0.25">
      <c r="A11" s="54" t="s">
        <v>209</v>
      </c>
      <c r="B11" s="60" t="s">
        <v>210</v>
      </c>
      <c r="C11" s="56" t="s">
        <v>211</v>
      </c>
      <c r="D11" s="59">
        <f>'Összesítő kiadás eredeti'!C54</f>
        <v>41565720</v>
      </c>
    </row>
    <row r="12" spans="1:7" x14ac:dyDescent="0.25">
      <c r="A12" s="54" t="s">
        <v>212</v>
      </c>
      <c r="B12" s="60" t="s">
        <v>281</v>
      </c>
      <c r="C12" s="56"/>
      <c r="D12" s="59">
        <f>'Összesítő kiadás eredeti'!C64</f>
        <v>880076</v>
      </c>
    </row>
    <row r="13" spans="1:7" ht="16.5" customHeight="1" x14ac:dyDescent="0.25">
      <c r="A13" s="61"/>
      <c r="B13" s="62" t="s">
        <v>213</v>
      </c>
      <c r="C13" s="63"/>
      <c r="D13" s="64">
        <f>SUM(D7:D12)</f>
        <v>87579696</v>
      </c>
    </row>
    <row r="14" spans="1:7" ht="25.5" x14ac:dyDescent="0.25">
      <c r="A14" s="54" t="s">
        <v>214</v>
      </c>
      <c r="B14" s="55" t="s">
        <v>215</v>
      </c>
      <c r="C14" s="56" t="s">
        <v>216</v>
      </c>
      <c r="D14" s="59">
        <f>'Összesítő bevétel eredeti'!B11</f>
        <v>38697782</v>
      </c>
    </row>
    <row r="15" spans="1:7" x14ac:dyDescent="0.25">
      <c r="A15" s="54" t="s">
        <v>217</v>
      </c>
      <c r="B15" s="55" t="s">
        <v>218</v>
      </c>
      <c r="C15" s="56" t="s">
        <v>219</v>
      </c>
      <c r="D15" s="59">
        <f>'Összesítő bevétel eredeti'!B26</f>
        <v>36432641</v>
      </c>
    </row>
    <row r="16" spans="1:7" x14ac:dyDescent="0.25">
      <c r="A16" s="54" t="s">
        <v>220</v>
      </c>
      <c r="B16" s="55" t="s">
        <v>221</v>
      </c>
      <c r="C16" s="56" t="s">
        <v>222</v>
      </c>
      <c r="D16" s="59">
        <f>'Összesítő bevétel eredeti'!B32</f>
        <v>3290000</v>
      </c>
    </row>
    <row r="17" spans="1:4" x14ac:dyDescent="0.25">
      <c r="A17" s="54" t="s">
        <v>223</v>
      </c>
      <c r="B17" s="55" t="s">
        <v>224</v>
      </c>
      <c r="C17" s="56" t="s">
        <v>225</v>
      </c>
      <c r="D17" s="59">
        <f>'Összesítő bevétel eredeti'!B37</f>
        <v>700000</v>
      </c>
    </row>
    <row r="18" spans="1:4" x14ac:dyDescent="0.25">
      <c r="A18" s="54" t="s">
        <v>226</v>
      </c>
      <c r="B18" s="55" t="s">
        <v>184</v>
      </c>
      <c r="C18" s="56"/>
      <c r="D18" s="59">
        <f>'Összesítő bevétel eredeti'!B42</f>
        <v>22171173</v>
      </c>
    </row>
    <row r="19" spans="1:4" ht="18.75" customHeight="1" x14ac:dyDescent="0.25">
      <c r="A19" s="61"/>
      <c r="B19" s="65" t="s">
        <v>221</v>
      </c>
      <c r="C19" s="65"/>
      <c r="D19" s="64">
        <f>SUM(D14:D18)</f>
        <v>101291596</v>
      </c>
    </row>
    <row r="20" spans="1:4" x14ac:dyDescent="0.25">
      <c r="A20" s="241" t="s">
        <v>227</v>
      </c>
      <c r="B20" s="241"/>
      <c r="C20" s="241"/>
      <c r="D20" s="241"/>
    </row>
    <row r="21" spans="1:4" x14ac:dyDescent="0.25">
      <c r="A21" s="54" t="s">
        <v>228</v>
      </c>
      <c r="B21" s="55" t="s">
        <v>229</v>
      </c>
      <c r="C21" s="56" t="s">
        <v>230</v>
      </c>
      <c r="D21" s="66">
        <f>'Összesítő kiadás eredeti'!C59</f>
        <v>4581000</v>
      </c>
    </row>
    <row r="22" spans="1:4" x14ac:dyDescent="0.25">
      <c r="A22" s="54" t="s">
        <v>231</v>
      </c>
      <c r="B22" s="55" t="s">
        <v>232</v>
      </c>
      <c r="C22" s="56" t="s">
        <v>233</v>
      </c>
      <c r="D22" s="66">
        <f>'Összesítő kiadás eredeti'!C63</f>
        <v>10629000</v>
      </c>
    </row>
    <row r="23" spans="1:4" x14ac:dyDescent="0.25">
      <c r="A23" s="54" t="s">
        <v>234</v>
      </c>
      <c r="B23" s="60" t="s">
        <v>235</v>
      </c>
      <c r="C23" s="56" t="s">
        <v>236</v>
      </c>
      <c r="D23" s="66">
        <v>0</v>
      </c>
    </row>
    <row r="24" spans="1:4" ht="17.25" customHeight="1" x14ac:dyDescent="0.25">
      <c r="A24" s="61"/>
      <c r="B24" s="65" t="s">
        <v>238</v>
      </c>
      <c r="C24" s="65"/>
      <c r="D24" s="67">
        <f>SUM(D21:D23)</f>
        <v>15210000</v>
      </c>
    </row>
    <row r="25" spans="1:4" ht="25.5" x14ac:dyDescent="0.25">
      <c r="A25" s="54" t="s">
        <v>237</v>
      </c>
      <c r="B25" s="55" t="s">
        <v>240</v>
      </c>
      <c r="C25" s="56" t="s">
        <v>241</v>
      </c>
      <c r="D25" s="66">
        <f>'Összesítő bevétel eredeti'!B13</f>
        <v>0</v>
      </c>
    </row>
    <row r="26" spans="1:4" x14ac:dyDescent="0.25">
      <c r="A26" s="54" t="s">
        <v>239</v>
      </c>
      <c r="B26" s="55" t="s">
        <v>243</v>
      </c>
      <c r="C26" s="56" t="s">
        <v>244</v>
      </c>
      <c r="D26" s="66"/>
    </row>
    <row r="27" spans="1:4" x14ac:dyDescent="0.25">
      <c r="A27" s="54" t="s">
        <v>242</v>
      </c>
      <c r="B27" s="55" t="s">
        <v>245</v>
      </c>
      <c r="C27" s="56" t="s">
        <v>246</v>
      </c>
      <c r="D27" s="66">
        <f>'Összesítő bevétel eredeti'!B39</f>
        <v>1498100</v>
      </c>
    </row>
    <row r="28" spans="1:4" ht="15" customHeight="1" x14ac:dyDescent="0.25">
      <c r="A28" s="61"/>
      <c r="B28" s="65" t="s">
        <v>243</v>
      </c>
      <c r="C28" s="65"/>
      <c r="D28" s="67">
        <f>SUM(D25:D27)</f>
        <v>1498100</v>
      </c>
    </row>
    <row r="30" spans="1:4" x14ac:dyDescent="0.25">
      <c r="B30" s="153" t="s">
        <v>474</v>
      </c>
      <c r="D30" s="210">
        <f>D19+D28</f>
        <v>102789696</v>
      </c>
    </row>
    <row r="31" spans="1:4" x14ac:dyDescent="0.25">
      <c r="B31" s="153" t="s">
        <v>475</v>
      </c>
      <c r="D31" s="210">
        <f>D13+D24</f>
        <v>102789696</v>
      </c>
    </row>
  </sheetData>
  <mergeCells count="4">
    <mergeCell ref="A2:D2"/>
    <mergeCell ref="A6:D6"/>
    <mergeCell ref="A20:D20"/>
    <mergeCell ref="A1:D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zoomScaleNormal="100" workbookViewId="0">
      <selection activeCell="F22" sqref="F22"/>
    </sheetView>
  </sheetViews>
  <sheetFormatPr defaultRowHeight="15" x14ac:dyDescent="0.25"/>
  <cols>
    <col min="1" max="1" width="34.7109375" customWidth="1"/>
    <col min="2" max="2" width="37.28515625" customWidth="1"/>
    <col min="3" max="3" width="13.140625" customWidth="1"/>
    <col min="4" max="4" width="10.42578125" customWidth="1"/>
    <col min="5" max="5" width="17.42578125" customWidth="1"/>
  </cols>
  <sheetData>
    <row r="1" spans="1:5" x14ac:dyDescent="0.25">
      <c r="A1" s="238" t="s">
        <v>498</v>
      </c>
      <c r="B1" s="233"/>
      <c r="C1" s="233"/>
      <c r="D1" s="115"/>
      <c r="E1" s="115"/>
    </row>
    <row r="2" spans="1:5" x14ac:dyDescent="0.25">
      <c r="A2" s="232" t="s">
        <v>314</v>
      </c>
      <c r="B2" s="232"/>
      <c r="C2" s="232"/>
      <c r="D2" s="114"/>
      <c r="E2" s="114"/>
    </row>
    <row r="5" spans="1:5" x14ac:dyDescent="0.25">
      <c r="A5" s="235" t="s">
        <v>282</v>
      </c>
      <c r="B5" s="235"/>
      <c r="C5" s="235"/>
    </row>
    <row r="6" spans="1:5" x14ac:dyDescent="0.25">
      <c r="A6" t="s">
        <v>482</v>
      </c>
      <c r="D6" s="112"/>
    </row>
    <row r="7" spans="1:5" x14ac:dyDescent="0.25">
      <c r="B7" t="s">
        <v>290</v>
      </c>
      <c r="C7" s="112">
        <v>613000</v>
      </c>
    </row>
    <row r="8" spans="1:5" x14ac:dyDescent="0.25">
      <c r="B8" t="s">
        <v>270</v>
      </c>
      <c r="C8" s="112">
        <v>31870470</v>
      </c>
    </row>
    <row r="9" spans="1:5" x14ac:dyDescent="0.25">
      <c r="B9" t="s">
        <v>283</v>
      </c>
      <c r="C9" s="112">
        <v>1015000</v>
      </c>
    </row>
    <row r="10" spans="1:5" x14ac:dyDescent="0.25">
      <c r="A10" t="s">
        <v>284</v>
      </c>
      <c r="C10" s="112"/>
      <c r="D10" s="112"/>
    </row>
    <row r="11" spans="1:5" x14ac:dyDescent="0.25">
      <c r="B11" t="s">
        <v>285</v>
      </c>
      <c r="C11" s="112">
        <v>552450</v>
      </c>
    </row>
    <row r="12" spans="1:5" x14ac:dyDescent="0.25">
      <c r="A12" t="s">
        <v>286</v>
      </c>
      <c r="C12" s="112"/>
      <c r="D12" s="112"/>
    </row>
    <row r="13" spans="1:5" x14ac:dyDescent="0.25">
      <c r="B13" t="s">
        <v>287</v>
      </c>
      <c r="C13" s="112">
        <v>34800</v>
      </c>
    </row>
    <row r="14" spans="1:5" x14ac:dyDescent="0.25">
      <c r="A14" t="s">
        <v>288</v>
      </c>
      <c r="C14" s="112"/>
      <c r="D14" s="112"/>
    </row>
    <row r="15" spans="1:5" x14ac:dyDescent="0.25">
      <c r="B15" t="s">
        <v>289</v>
      </c>
      <c r="C15" s="112">
        <v>60000</v>
      </c>
    </row>
    <row r="16" spans="1:5" x14ac:dyDescent="0.25">
      <c r="A16" t="s">
        <v>291</v>
      </c>
      <c r="C16" s="112"/>
    </row>
    <row r="17" spans="1:4" x14ac:dyDescent="0.25">
      <c r="B17" t="s">
        <v>292</v>
      </c>
      <c r="C17" s="112">
        <v>3700000</v>
      </c>
    </row>
    <row r="18" spans="1:4" x14ac:dyDescent="0.25">
      <c r="A18" t="s">
        <v>293</v>
      </c>
      <c r="C18" s="112"/>
    </row>
    <row r="19" spans="1:4" x14ac:dyDescent="0.25">
      <c r="B19" t="s">
        <v>294</v>
      </c>
      <c r="C19" s="112">
        <v>100000</v>
      </c>
    </row>
    <row r="20" spans="1:4" x14ac:dyDescent="0.25">
      <c r="B20" t="s">
        <v>295</v>
      </c>
      <c r="C20" s="112">
        <v>60000</v>
      </c>
    </row>
    <row r="21" spans="1:4" x14ac:dyDescent="0.25">
      <c r="B21" t="s">
        <v>296</v>
      </c>
      <c r="C21" s="112">
        <v>40000</v>
      </c>
    </row>
    <row r="22" spans="1:4" x14ac:dyDescent="0.25">
      <c r="B22" t="s">
        <v>297</v>
      </c>
      <c r="C22" s="112">
        <v>600000</v>
      </c>
    </row>
    <row r="23" spans="1:4" x14ac:dyDescent="0.25">
      <c r="B23" t="s">
        <v>298</v>
      </c>
      <c r="C23" s="112">
        <v>160000</v>
      </c>
    </row>
    <row r="24" spans="1:4" x14ac:dyDescent="0.25">
      <c r="B24" t="s">
        <v>299</v>
      </c>
      <c r="C24" s="112">
        <v>500000</v>
      </c>
    </row>
    <row r="25" spans="1:4" x14ac:dyDescent="0.25">
      <c r="B25" t="s">
        <v>300</v>
      </c>
      <c r="C25" s="112">
        <v>450000</v>
      </c>
    </row>
    <row r="26" spans="1:4" x14ac:dyDescent="0.25">
      <c r="B26" t="s">
        <v>301</v>
      </c>
      <c r="C26" s="112">
        <v>300000</v>
      </c>
    </row>
    <row r="27" spans="1:4" x14ac:dyDescent="0.25">
      <c r="B27" t="s">
        <v>483</v>
      </c>
      <c r="C27" s="112">
        <v>20000</v>
      </c>
    </row>
    <row r="28" spans="1:4" x14ac:dyDescent="0.25">
      <c r="B28" t="s">
        <v>302</v>
      </c>
      <c r="C28" s="112">
        <v>10000</v>
      </c>
    </row>
    <row r="29" spans="1:4" x14ac:dyDescent="0.25">
      <c r="B29" t="s">
        <v>484</v>
      </c>
      <c r="C29" s="112">
        <v>100000</v>
      </c>
    </row>
    <row r="30" spans="1:4" x14ac:dyDescent="0.25">
      <c r="B30" t="s">
        <v>303</v>
      </c>
      <c r="C30" s="112">
        <v>180000</v>
      </c>
      <c r="D30" s="112"/>
    </row>
    <row r="33" spans="1:3" ht="15.75" x14ac:dyDescent="0.25">
      <c r="A33" s="116" t="s">
        <v>313</v>
      </c>
      <c r="B33" s="116"/>
      <c r="C33" s="117">
        <f>SUM(C7:C31)</f>
        <v>40365720</v>
      </c>
    </row>
    <row r="35" spans="1:3" x14ac:dyDescent="0.25">
      <c r="A35" s="242" t="s">
        <v>304</v>
      </c>
      <c r="B35" s="242"/>
      <c r="C35" s="242"/>
    </row>
    <row r="37" spans="1:3" x14ac:dyDescent="0.25">
      <c r="A37" t="s">
        <v>305</v>
      </c>
    </row>
    <row r="38" spans="1:3" x14ac:dyDescent="0.25">
      <c r="B38" t="s">
        <v>306</v>
      </c>
      <c r="C38" s="112">
        <v>200000</v>
      </c>
    </row>
    <row r="39" spans="1:3" x14ac:dyDescent="0.25">
      <c r="A39" t="s">
        <v>307</v>
      </c>
      <c r="C39" s="112"/>
    </row>
    <row r="40" spans="1:3" x14ac:dyDescent="0.25">
      <c r="B40" t="s">
        <v>308</v>
      </c>
      <c r="C40" s="112">
        <v>500000</v>
      </c>
    </row>
    <row r="41" spans="1:3" x14ac:dyDescent="0.25">
      <c r="A41" t="s">
        <v>309</v>
      </c>
      <c r="C41" s="112"/>
    </row>
    <row r="42" spans="1:3" x14ac:dyDescent="0.25">
      <c r="B42" t="s">
        <v>310</v>
      </c>
      <c r="C42" s="112">
        <v>6500000</v>
      </c>
    </row>
    <row r="43" spans="1:3" x14ac:dyDescent="0.25">
      <c r="A43" t="s">
        <v>286</v>
      </c>
      <c r="C43" s="112"/>
    </row>
    <row r="44" spans="1:3" x14ac:dyDescent="0.25">
      <c r="B44" t="s">
        <v>311</v>
      </c>
      <c r="C44" s="112">
        <v>34800</v>
      </c>
    </row>
    <row r="45" spans="1:3" x14ac:dyDescent="0.25">
      <c r="C45" s="112"/>
    </row>
    <row r="46" spans="1:3" x14ac:dyDescent="0.25">
      <c r="C46" s="112"/>
    </row>
    <row r="47" spans="1:3" ht="15.75" x14ac:dyDescent="0.25">
      <c r="A47" s="116" t="s">
        <v>312</v>
      </c>
      <c r="B47" s="116"/>
      <c r="C47" s="117">
        <f>SUM(C38:C45)</f>
        <v>7234800</v>
      </c>
    </row>
    <row r="48" spans="1:3" x14ac:dyDescent="0.25">
      <c r="C48" s="112"/>
    </row>
    <row r="49" spans="3:3" x14ac:dyDescent="0.25">
      <c r="C49" s="112"/>
    </row>
  </sheetData>
  <mergeCells count="4">
    <mergeCell ref="A35:C35"/>
    <mergeCell ref="A5:C5"/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A3" sqref="A3:D3"/>
    </sheetView>
  </sheetViews>
  <sheetFormatPr defaultRowHeight="15" x14ac:dyDescent="0.25"/>
  <cols>
    <col min="1" max="1" width="5.85546875" customWidth="1"/>
    <col min="2" max="2" width="8.140625" customWidth="1"/>
    <col min="3" max="3" width="59.7109375" customWidth="1"/>
    <col min="4" max="4" width="13.42578125" customWidth="1"/>
  </cols>
  <sheetData>
    <row r="1" spans="1:4" x14ac:dyDescent="0.25">
      <c r="A1" s="246" t="s">
        <v>499</v>
      </c>
      <c r="B1" s="232"/>
      <c r="C1" s="232"/>
      <c r="D1" s="232"/>
    </row>
    <row r="2" spans="1:4" x14ac:dyDescent="0.25">
      <c r="A2" s="48"/>
      <c r="B2" s="48"/>
      <c r="C2" s="48"/>
      <c r="D2" s="48"/>
    </row>
    <row r="3" spans="1:4" x14ac:dyDescent="0.25">
      <c r="A3" s="238" t="s">
        <v>500</v>
      </c>
      <c r="B3" s="238"/>
      <c r="C3" s="238"/>
      <c r="D3" s="238"/>
    </row>
    <row r="4" spans="1:4" x14ac:dyDescent="0.25">
      <c r="A4" s="68"/>
      <c r="B4" s="68"/>
      <c r="C4" s="68"/>
      <c r="D4" s="68"/>
    </row>
    <row r="5" spans="1:4" x14ac:dyDescent="0.25">
      <c r="A5" s="48"/>
      <c r="B5" s="48"/>
      <c r="C5" s="48"/>
      <c r="D5" s="118" t="s">
        <v>315</v>
      </c>
    </row>
    <row r="6" spans="1:4" x14ac:dyDescent="0.25">
      <c r="A6" s="119" t="s">
        <v>187</v>
      </c>
      <c r="B6" s="119" t="s">
        <v>316</v>
      </c>
      <c r="C6" s="119" t="s">
        <v>317</v>
      </c>
      <c r="D6" s="119" t="s">
        <v>196</v>
      </c>
    </row>
    <row r="7" spans="1:4" x14ac:dyDescent="0.25">
      <c r="A7" s="119" t="s">
        <v>189</v>
      </c>
      <c r="B7" s="119" t="s">
        <v>190</v>
      </c>
      <c r="C7" s="119" t="s">
        <v>191</v>
      </c>
      <c r="D7" s="119" t="s">
        <v>197</v>
      </c>
    </row>
    <row r="8" spans="1:4" x14ac:dyDescent="0.25">
      <c r="A8" s="50" t="s">
        <v>192</v>
      </c>
      <c r="B8" s="243" t="s">
        <v>318</v>
      </c>
      <c r="C8" s="244"/>
      <c r="D8" s="245"/>
    </row>
    <row r="9" spans="1:4" x14ac:dyDescent="0.25">
      <c r="A9" s="50" t="s">
        <v>193</v>
      </c>
      <c r="B9" s="50" t="s">
        <v>319</v>
      </c>
      <c r="C9" s="50" t="s">
        <v>320</v>
      </c>
      <c r="D9" s="120">
        <v>5336123</v>
      </c>
    </row>
    <row r="10" spans="1:4" x14ac:dyDescent="0.25">
      <c r="A10" s="50" t="s">
        <v>203</v>
      </c>
      <c r="B10" s="50" t="s">
        <v>321</v>
      </c>
      <c r="C10" s="50" t="s">
        <v>322</v>
      </c>
      <c r="D10" s="120">
        <v>2450770</v>
      </c>
    </row>
    <row r="11" spans="1:4" x14ac:dyDescent="0.25">
      <c r="A11" s="50" t="s">
        <v>206</v>
      </c>
      <c r="B11" s="50" t="s">
        <v>323</v>
      </c>
      <c r="C11" s="50" t="s">
        <v>324</v>
      </c>
      <c r="D11" s="120">
        <v>1632000</v>
      </c>
    </row>
    <row r="12" spans="1:4" x14ac:dyDescent="0.25">
      <c r="A12" s="50" t="s">
        <v>209</v>
      </c>
      <c r="B12" s="50" t="s">
        <v>325</v>
      </c>
      <c r="C12" s="50" t="s">
        <v>326</v>
      </c>
      <c r="D12" s="120">
        <v>526953</v>
      </c>
    </row>
    <row r="13" spans="1:4" x14ac:dyDescent="0.25">
      <c r="A13" s="50" t="s">
        <v>212</v>
      </c>
      <c r="B13" s="50" t="s">
        <v>327</v>
      </c>
      <c r="C13" s="50" t="s">
        <v>328</v>
      </c>
      <c r="D13" s="120">
        <v>726400</v>
      </c>
    </row>
    <row r="14" spans="1:4" x14ac:dyDescent="0.25">
      <c r="A14" s="50" t="s">
        <v>214</v>
      </c>
      <c r="B14" s="50" t="s">
        <v>329</v>
      </c>
      <c r="C14" s="50" t="s">
        <v>330</v>
      </c>
      <c r="D14" s="120">
        <v>5000000</v>
      </c>
    </row>
    <row r="15" spans="1:4" x14ac:dyDescent="0.25">
      <c r="A15" s="50" t="s">
        <v>217</v>
      </c>
      <c r="B15" s="50" t="s">
        <v>331</v>
      </c>
      <c r="C15" s="50" t="s">
        <v>332</v>
      </c>
      <c r="D15" s="120">
        <v>117300</v>
      </c>
    </row>
    <row r="16" spans="1:4" x14ac:dyDescent="0.25">
      <c r="A16" s="50" t="s">
        <v>220</v>
      </c>
      <c r="B16" s="50" t="s">
        <v>333</v>
      </c>
      <c r="C16" s="50" t="s">
        <v>334</v>
      </c>
      <c r="D16" s="120">
        <v>0</v>
      </c>
    </row>
    <row r="17" spans="1:4" x14ac:dyDescent="0.25">
      <c r="A17" s="50" t="s">
        <v>226</v>
      </c>
      <c r="B17" s="50" t="s">
        <v>335</v>
      </c>
      <c r="C17" s="50" t="s">
        <v>336</v>
      </c>
      <c r="D17" s="120">
        <v>8491383</v>
      </c>
    </row>
    <row r="18" spans="1:4" x14ac:dyDescent="0.25">
      <c r="A18" s="121" t="s">
        <v>228</v>
      </c>
      <c r="B18" s="121" t="s">
        <v>337</v>
      </c>
      <c r="C18" s="121" t="s">
        <v>338</v>
      </c>
      <c r="D18" s="122">
        <v>1962040</v>
      </c>
    </row>
    <row r="19" spans="1:4" x14ac:dyDescent="0.25">
      <c r="A19" s="121"/>
      <c r="B19" s="121"/>
      <c r="C19" s="121" t="s">
        <v>394</v>
      </c>
      <c r="D19" s="122">
        <v>53213</v>
      </c>
    </row>
    <row r="20" spans="1:4" x14ac:dyDescent="0.25">
      <c r="A20" s="50" t="s">
        <v>231</v>
      </c>
      <c r="B20" s="50" t="s">
        <v>339</v>
      </c>
      <c r="C20" s="50"/>
      <c r="D20" s="120"/>
    </row>
    <row r="21" spans="1:4" x14ac:dyDescent="0.25">
      <c r="A21" s="50" t="s">
        <v>234</v>
      </c>
      <c r="B21" s="50" t="s">
        <v>340</v>
      </c>
      <c r="C21" s="50" t="s">
        <v>341</v>
      </c>
      <c r="D21" s="120">
        <v>12813713</v>
      </c>
    </row>
    <row r="22" spans="1:4" ht="39" x14ac:dyDescent="0.25">
      <c r="A22" s="50" t="s">
        <v>237</v>
      </c>
      <c r="B22" s="50" t="s">
        <v>342</v>
      </c>
      <c r="C22" s="125" t="s">
        <v>343</v>
      </c>
      <c r="D22" s="120">
        <v>2400000</v>
      </c>
    </row>
    <row r="23" spans="1:4" ht="39" x14ac:dyDescent="0.25">
      <c r="A23" s="50" t="s">
        <v>239</v>
      </c>
      <c r="B23" s="50" t="s">
        <v>344</v>
      </c>
      <c r="C23" s="125" t="s">
        <v>345</v>
      </c>
      <c r="D23" s="120">
        <v>0</v>
      </c>
    </row>
    <row r="24" spans="1:4" x14ac:dyDescent="0.25">
      <c r="A24" s="50" t="s">
        <v>242</v>
      </c>
      <c r="B24" s="50" t="s">
        <v>346</v>
      </c>
      <c r="C24" s="50" t="s">
        <v>341</v>
      </c>
      <c r="D24" s="120">
        <v>7002843</v>
      </c>
    </row>
    <row r="25" spans="1:4" ht="39" x14ac:dyDescent="0.25">
      <c r="A25" s="50" t="s">
        <v>347</v>
      </c>
      <c r="B25" s="50" t="s">
        <v>348</v>
      </c>
      <c r="C25" s="125" t="s">
        <v>343</v>
      </c>
      <c r="D25" s="120">
        <v>1200000</v>
      </c>
    </row>
    <row r="26" spans="1:4" ht="39" x14ac:dyDescent="0.25">
      <c r="A26" s="50" t="s">
        <v>349</v>
      </c>
      <c r="B26" s="50" t="s">
        <v>350</v>
      </c>
      <c r="C26" s="125" t="s">
        <v>345</v>
      </c>
      <c r="D26" s="120">
        <v>0</v>
      </c>
    </row>
    <row r="27" spans="1:4" x14ac:dyDescent="0.25">
      <c r="A27" s="50" t="s">
        <v>351</v>
      </c>
      <c r="B27" s="50" t="s">
        <v>352</v>
      </c>
      <c r="C27" s="50" t="s">
        <v>353</v>
      </c>
      <c r="D27" s="120">
        <v>179540</v>
      </c>
    </row>
    <row r="28" spans="1:4" ht="26.25" x14ac:dyDescent="0.25">
      <c r="A28" s="50" t="s">
        <v>354</v>
      </c>
      <c r="B28" s="50" t="s">
        <v>355</v>
      </c>
      <c r="C28" s="125" t="s">
        <v>356</v>
      </c>
      <c r="D28" s="120">
        <v>0</v>
      </c>
    </row>
    <row r="29" spans="1:4" x14ac:dyDescent="0.25">
      <c r="A29" s="50" t="s">
        <v>357</v>
      </c>
      <c r="B29" s="50" t="s">
        <v>358</v>
      </c>
      <c r="C29" s="50"/>
      <c r="D29" s="120"/>
    </row>
    <row r="30" spans="1:4" x14ac:dyDescent="0.25">
      <c r="A30" s="50" t="s">
        <v>359</v>
      </c>
      <c r="B30" s="50" t="s">
        <v>360</v>
      </c>
      <c r="C30" s="50" t="s">
        <v>361</v>
      </c>
      <c r="D30" s="120">
        <v>0</v>
      </c>
    </row>
    <row r="31" spans="1:4" x14ac:dyDescent="0.25">
      <c r="A31" s="50" t="s">
        <v>362</v>
      </c>
      <c r="B31" s="50" t="s">
        <v>363</v>
      </c>
      <c r="C31" s="50" t="s">
        <v>364</v>
      </c>
      <c r="D31" s="120">
        <v>2233133</v>
      </c>
    </row>
    <row r="32" spans="1:4" x14ac:dyDescent="0.25">
      <c r="A32" s="50" t="s">
        <v>365</v>
      </c>
      <c r="B32" s="50" t="s">
        <v>366</v>
      </c>
      <c r="C32" s="50" t="s">
        <v>361</v>
      </c>
      <c r="D32" s="120">
        <v>0</v>
      </c>
    </row>
    <row r="33" spans="1:4" x14ac:dyDescent="0.25">
      <c r="A33" s="50" t="s">
        <v>367</v>
      </c>
      <c r="B33" s="50" t="s">
        <v>368</v>
      </c>
      <c r="C33" s="50" t="s">
        <v>364</v>
      </c>
      <c r="D33" s="120">
        <v>1225500</v>
      </c>
    </row>
    <row r="34" spans="1:4" x14ac:dyDescent="0.25">
      <c r="A34" s="121" t="s">
        <v>369</v>
      </c>
      <c r="B34" s="121" t="s">
        <v>370</v>
      </c>
      <c r="C34" s="121" t="s">
        <v>371</v>
      </c>
      <c r="D34" s="122">
        <v>27054729</v>
      </c>
    </row>
    <row r="35" spans="1:4" x14ac:dyDescent="0.25">
      <c r="A35" s="123" t="s">
        <v>372</v>
      </c>
      <c r="B35" s="123" t="s">
        <v>373</v>
      </c>
      <c r="C35" s="123" t="s">
        <v>374</v>
      </c>
      <c r="D35" s="124">
        <v>1393000</v>
      </c>
    </row>
    <row r="36" spans="1:4" x14ac:dyDescent="0.25">
      <c r="A36" s="50" t="s">
        <v>375</v>
      </c>
      <c r="B36" s="50" t="s">
        <v>376</v>
      </c>
      <c r="C36" s="50"/>
      <c r="D36" s="120"/>
    </row>
    <row r="37" spans="1:4" x14ac:dyDescent="0.25">
      <c r="A37" s="50" t="s">
        <v>377</v>
      </c>
      <c r="B37" s="50" t="s">
        <v>378</v>
      </c>
      <c r="C37" s="50" t="s">
        <v>379</v>
      </c>
      <c r="D37" s="120">
        <v>0</v>
      </c>
    </row>
    <row r="38" spans="1:4" x14ac:dyDescent="0.25">
      <c r="A38" s="50" t="s">
        <v>380</v>
      </c>
      <c r="B38" s="50" t="s">
        <v>381</v>
      </c>
      <c r="C38" s="50" t="s">
        <v>382</v>
      </c>
      <c r="D38" s="120">
        <v>0</v>
      </c>
    </row>
    <row r="39" spans="1:4" x14ac:dyDescent="0.25">
      <c r="A39" s="50" t="s">
        <v>383</v>
      </c>
      <c r="B39" s="50" t="s">
        <v>384</v>
      </c>
      <c r="C39" s="50" t="s">
        <v>385</v>
      </c>
      <c r="D39" s="120">
        <v>0</v>
      </c>
    </row>
    <row r="40" spans="1:4" x14ac:dyDescent="0.25">
      <c r="A40" s="121" t="s">
        <v>386</v>
      </c>
      <c r="B40" s="121" t="s">
        <v>387</v>
      </c>
      <c r="C40" s="121" t="s">
        <v>388</v>
      </c>
      <c r="D40" s="122">
        <v>1393000</v>
      </c>
    </row>
    <row r="41" spans="1:4" x14ac:dyDescent="0.25">
      <c r="A41" s="50" t="s">
        <v>389</v>
      </c>
      <c r="B41" s="50" t="s">
        <v>390</v>
      </c>
      <c r="C41" s="50"/>
      <c r="D41" s="120"/>
    </row>
    <row r="42" spans="1:4" x14ac:dyDescent="0.25">
      <c r="A42" s="121" t="s">
        <v>391</v>
      </c>
      <c r="B42" s="121" t="s">
        <v>392</v>
      </c>
      <c r="C42" s="121" t="s">
        <v>393</v>
      </c>
      <c r="D42" s="122">
        <v>1200000</v>
      </c>
    </row>
    <row r="43" spans="1:4" x14ac:dyDescent="0.25">
      <c r="A43" s="48"/>
      <c r="B43" s="48"/>
      <c r="C43" s="48"/>
      <c r="D43" s="48"/>
    </row>
  </sheetData>
  <mergeCells count="3">
    <mergeCell ref="A3:D3"/>
    <mergeCell ref="B8:D8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</vt:i4>
      </vt:variant>
    </vt:vector>
  </HeadingPairs>
  <TitlesOfParts>
    <vt:vector size="18" baseType="lpstr">
      <vt:lpstr>1.mekll költségvetési bevétel</vt:lpstr>
      <vt:lpstr>2.melléklet költségv.kiadás</vt:lpstr>
      <vt:lpstr>3.melléklet beruházási kiadás </vt:lpstr>
      <vt:lpstr>4.melléklet felúj kiadás</vt:lpstr>
      <vt:lpstr>5.mellékllakosságnak nyújtott </vt:lpstr>
      <vt:lpstr>6.melléklet feladatonkénti költ</vt:lpstr>
      <vt:lpstr>7.melléklet Működési és felhalm</vt:lpstr>
      <vt:lpstr>8.mell átadott-átvett</vt:lpstr>
      <vt:lpstr>9.melléklet normatív támogatás</vt:lpstr>
      <vt:lpstr>10.melléklet pénzügyi mérleg</vt:lpstr>
      <vt:lpstr>11.melléklet létszámkim</vt:lpstr>
      <vt:lpstr>12.melléklet EU forrás</vt:lpstr>
      <vt:lpstr>13.mell likvidítási</vt:lpstr>
      <vt:lpstr>14. működ-felhalm mérleg</vt:lpstr>
      <vt:lpstr>15.mellékl stabílitás</vt:lpstr>
      <vt:lpstr>Összesítő kiadás eredeti</vt:lpstr>
      <vt:lpstr>Összesítő bevétel eredeti</vt:lpstr>
      <vt:lpstr>'1.mekll költségvetési bevétel'!Nyomtatási_cím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58</cp:revision>
  <cp:lastPrinted>2017-02-23T14:17:44Z</cp:lastPrinted>
  <dcterms:created xsi:type="dcterms:W3CDTF">2016-01-17T17:39:37Z</dcterms:created>
  <dcterms:modified xsi:type="dcterms:W3CDTF">2017-07-05T08:02:43Z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